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codeName="{4470D2CD-2249-CD33-4A35-6F278624656F}"/>
  <workbookPr codeName="ThisWorkbook" defaultThemeVersion="124226"/>
  <mc:AlternateContent xmlns:mc="http://schemas.openxmlformats.org/markup-compatibility/2006">
    <mc:Choice Requires="x15">
      <x15ac:absPath xmlns:x15ac="http://schemas.microsoft.com/office/spreadsheetml/2010/11/ac" url="G:\LID Sheet Drafts\"/>
    </mc:Choice>
  </mc:AlternateContent>
  <xr:revisionPtr revIDLastSave="0" documentId="13_ncr:1_{A613BE25-6815-4CD6-B55E-B72F8627DB11}" xr6:coauthVersionLast="45" xr6:coauthVersionMax="45" xr10:uidLastSave="{00000000-0000-0000-0000-000000000000}"/>
  <workbookProtection workbookAlgorithmName="SHA-512" workbookHashValue="yfQ5GjYXc/oUTLYivozth2s2k4JukHOhq4yF1hBJZRnGt8Eou+Dx1h2UIhCdS+TS6vFX4H7tZi1B9dPrDA2DnQ==" workbookSaltValue="5dR/dIp2uUwgQ3+7uSb9RQ==" workbookSpinCount="100000" lockStructure="1"/>
  <bookViews>
    <workbookView xWindow="-120" yWindow="-120" windowWidth="21840" windowHeight="13140" activeTab="1" xr2:uid="{00000000-000D-0000-FFFF-FFFF00000000}"/>
  </bookViews>
  <sheets>
    <sheet name="Cover Sheet" sheetId="10" r:id="rId1"/>
    <sheet name="Rv and Adjusted CN" sheetId="12" r:id="rId2"/>
    <sheet name="Sheet1" sheetId="11" r:id="rId3"/>
  </sheets>
  <definedNames>
    <definedName name="_xlnm.Print_Area" localSheetId="0">'Cover Sheet'!$A$1:$P$40</definedName>
    <definedName name="_xlnm.Print_Area" localSheetId="1">'Rv and Adjusted CN'!$A$1:$AX$222</definedName>
    <definedName name="_xlnm.Print_Titles" localSheetId="1">'Rv and Adjusted CN'!$1:$18</definedName>
    <definedName name="wrn.Test_View." hidden="1">{"New Site1",#N/A,FALSE,"Site 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 i="12" l="1"/>
  <c r="AF1" i="12"/>
  <c r="AO219" i="12" l="1"/>
  <c r="AC219" i="12"/>
  <c r="Y143" i="12" l="1"/>
  <c r="Y142" i="12"/>
  <c r="Y141" i="12"/>
  <c r="Y140" i="12"/>
  <c r="Y139" i="12"/>
  <c r="Y138" i="12"/>
  <c r="Y137" i="12"/>
  <c r="Y136" i="12"/>
  <c r="Y135" i="12"/>
  <c r="Y134" i="12"/>
  <c r="Y133" i="12"/>
  <c r="Y132" i="12"/>
  <c r="Y131" i="12"/>
  <c r="Y130" i="12"/>
  <c r="Y129" i="12"/>
  <c r="Y128" i="12"/>
  <c r="Y127" i="12"/>
  <c r="Y126" i="12"/>
  <c r="Y125" i="12"/>
  <c r="Y124" i="12"/>
  <c r="Y123" i="12"/>
  <c r="Y122" i="12"/>
  <c r="Y121" i="12"/>
  <c r="Y120" i="12"/>
  <c r="Y119" i="12"/>
  <c r="Y118" i="12"/>
  <c r="Y117" i="12"/>
  <c r="Y116" i="12"/>
  <c r="Y115" i="12"/>
  <c r="Y114" i="12"/>
  <c r="Y113" i="12"/>
  <c r="Y112" i="12"/>
  <c r="Y111" i="12"/>
  <c r="Y110" i="12"/>
  <c r="Y109" i="12"/>
  <c r="Y108" i="12"/>
  <c r="Y107" i="12"/>
  <c r="Y106" i="12"/>
  <c r="Y105" i="12"/>
  <c r="Y104" i="12"/>
  <c r="Y103" i="12"/>
  <c r="Y102" i="12"/>
  <c r="Y101" i="12"/>
  <c r="Y100" i="12"/>
  <c r="Y99" i="12"/>
  <c r="Y98" i="12"/>
  <c r="Y97" i="12"/>
  <c r="Y96" i="12"/>
  <c r="Y95" i="12"/>
  <c r="Y94" i="12"/>
  <c r="Y93" i="12"/>
  <c r="Y92" i="12"/>
  <c r="Y91" i="12"/>
  <c r="Y90" i="12"/>
  <c r="Y89" i="12"/>
  <c r="Y88" i="12"/>
  <c r="Y87" i="12"/>
  <c r="Y86" i="12"/>
  <c r="Y85" i="12"/>
  <c r="Y84" i="12"/>
  <c r="Y83" i="12"/>
  <c r="Y82" i="12"/>
  <c r="Y81" i="12"/>
  <c r="Y80" i="12"/>
  <c r="Y79" i="12"/>
  <c r="Y78" i="12"/>
  <c r="Y77" i="12"/>
  <c r="Y76" i="12"/>
  <c r="Y75" i="12"/>
  <c r="Y74" i="12"/>
  <c r="Y73" i="12"/>
  <c r="Y72" i="12"/>
  <c r="Y71" i="12"/>
  <c r="Y70" i="12"/>
  <c r="Y69" i="12"/>
  <c r="Y68" i="12"/>
  <c r="Y67" i="12"/>
  <c r="Y66" i="12"/>
  <c r="Y65" i="12"/>
  <c r="Y64" i="12"/>
  <c r="Y63" i="12"/>
  <c r="Y62" i="12"/>
  <c r="Y61" i="12"/>
  <c r="Y60" i="12"/>
  <c r="Y59" i="12"/>
  <c r="Y58" i="12"/>
  <c r="Y57" i="12"/>
  <c r="Y56" i="12"/>
  <c r="Y55" i="12"/>
  <c r="Y54" i="12"/>
  <c r="Y53" i="12"/>
  <c r="Y52" i="12"/>
  <c r="Y51" i="12"/>
  <c r="Y50" i="12"/>
  <c r="Y49" i="12"/>
  <c r="Y48" i="12"/>
  <c r="Y47" i="12"/>
  <c r="Y46" i="12"/>
  <c r="Y45" i="12"/>
  <c r="Y44" i="12"/>
  <c r="Y43" i="12"/>
  <c r="Y42" i="12"/>
  <c r="Y41" i="12"/>
  <c r="Y40" i="12"/>
  <c r="Y39" i="12"/>
  <c r="Y38" i="12"/>
  <c r="Y37" i="12"/>
  <c r="Y36" i="12"/>
  <c r="Y35" i="12"/>
  <c r="Y34" i="12"/>
  <c r="Y33" i="12"/>
  <c r="Y32" i="12"/>
  <c r="Y31" i="12"/>
  <c r="Y30" i="12"/>
  <c r="Y29" i="12"/>
  <c r="Y28" i="12"/>
  <c r="Y27" i="12"/>
  <c r="Y26" i="12"/>
  <c r="Y25" i="12"/>
  <c r="Y24" i="12"/>
  <c r="Y23" i="12"/>
  <c r="Y22" i="12"/>
  <c r="Y21" i="12"/>
  <c r="Y20" i="12"/>
  <c r="Y19" i="12"/>
  <c r="V143" i="12"/>
  <c r="V142" i="12"/>
  <c r="V141" i="12"/>
  <c r="V140" i="12"/>
  <c r="V139" i="12"/>
  <c r="V138" i="12"/>
  <c r="V137" i="12"/>
  <c r="V136" i="12"/>
  <c r="V135" i="12"/>
  <c r="V134" i="12"/>
  <c r="V133" i="12"/>
  <c r="V132" i="12"/>
  <c r="V131" i="12"/>
  <c r="V130" i="12"/>
  <c r="V129" i="12"/>
  <c r="V128" i="12"/>
  <c r="V127" i="12"/>
  <c r="V126" i="12"/>
  <c r="V125" i="12"/>
  <c r="V124" i="12"/>
  <c r="V123" i="12"/>
  <c r="V122" i="12"/>
  <c r="V121" i="12"/>
  <c r="V120" i="12"/>
  <c r="V119" i="12"/>
  <c r="V118" i="12"/>
  <c r="V117" i="12"/>
  <c r="V116" i="12"/>
  <c r="V115" i="12"/>
  <c r="V114" i="12"/>
  <c r="V113" i="12"/>
  <c r="V112" i="12"/>
  <c r="V111" i="12"/>
  <c r="V110" i="12"/>
  <c r="V109" i="12"/>
  <c r="V108" i="12"/>
  <c r="V107" i="12"/>
  <c r="V106" i="12"/>
  <c r="V105" i="12"/>
  <c r="V104" i="12"/>
  <c r="V103" i="12"/>
  <c r="V102" i="12"/>
  <c r="V101" i="12"/>
  <c r="V100" i="12"/>
  <c r="V99" i="12"/>
  <c r="V98" i="12"/>
  <c r="V97" i="12"/>
  <c r="V96" i="12"/>
  <c r="V95" i="12"/>
  <c r="V94" i="12"/>
  <c r="V93" i="12"/>
  <c r="V92" i="12"/>
  <c r="V91" i="12"/>
  <c r="V90" i="12"/>
  <c r="V89" i="12"/>
  <c r="V88" i="12"/>
  <c r="V87" i="12"/>
  <c r="V86" i="12"/>
  <c r="V85" i="12"/>
  <c r="V84" i="12"/>
  <c r="V83" i="12"/>
  <c r="V82" i="12"/>
  <c r="V81" i="12"/>
  <c r="V80" i="12"/>
  <c r="V79" i="12"/>
  <c r="V78" i="12"/>
  <c r="V77" i="12"/>
  <c r="V76" i="12"/>
  <c r="V75" i="12"/>
  <c r="V74" i="12"/>
  <c r="V73" i="12"/>
  <c r="V72" i="12"/>
  <c r="V71" i="12"/>
  <c r="V70" i="12"/>
  <c r="V69" i="12"/>
  <c r="V68" i="12"/>
  <c r="V67" i="12"/>
  <c r="V66" i="12"/>
  <c r="V65" i="12"/>
  <c r="V64" i="12"/>
  <c r="V63" i="12"/>
  <c r="V62" i="12"/>
  <c r="V61" i="12"/>
  <c r="V60" i="12"/>
  <c r="V59" i="12"/>
  <c r="V58" i="12"/>
  <c r="V57" i="12"/>
  <c r="V56" i="12"/>
  <c r="V55" i="12"/>
  <c r="V54" i="12"/>
  <c r="V53" i="12"/>
  <c r="V52" i="12"/>
  <c r="V51" i="12"/>
  <c r="V50" i="12"/>
  <c r="V49" i="12"/>
  <c r="V48" i="12"/>
  <c r="V47" i="12"/>
  <c r="V46" i="12"/>
  <c r="V45" i="12"/>
  <c r="V44" i="12"/>
  <c r="V43" i="12"/>
  <c r="V42" i="12"/>
  <c r="V41" i="12"/>
  <c r="V40" i="12"/>
  <c r="V39" i="12"/>
  <c r="V38" i="12"/>
  <c r="V37" i="12"/>
  <c r="V36" i="12"/>
  <c r="V35" i="12"/>
  <c r="V34" i="12"/>
  <c r="V33" i="12"/>
  <c r="V32" i="12"/>
  <c r="V31" i="12"/>
  <c r="V30" i="12"/>
  <c r="V29" i="12"/>
  <c r="V28" i="12"/>
  <c r="V27" i="12"/>
  <c r="V26" i="12"/>
  <c r="V25" i="12"/>
  <c r="V24" i="12"/>
  <c r="V23" i="12"/>
  <c r="V22" i="12"/>
  <c r="V21" i="12"/>
  <c r="V20" i="12"/>
  <c r="V19" i="12"/>
  <c r="S19" i="12"/>
  <c r="P143" i="12"/>
  <c r="P142" i="12"/>
  <c r="P141" i="12"/>
  <c r="P140" i="12"/>
  <c r="P139" i="12"/>
  <c r="P138" i="12"/>
  <c r="P137" i="12"/>
  <c r="P136" i="12"/>
  <c r="P135" i="12"/>
  <c r="P134" i="12"/>
  <c r="P133" i="12"/>
  <c r="P132" i="12"/>
  <c r="P131" i="12"/>
  <c r="P130" i="12"/>
  <c r="P129" i="12"/>
  <c r="P128" i="12"/>
  <c r="P127" i="12"/>
  <c r="P126" i="12"/>
  <c r="P125" i="12"/>
  <c r="P124" i="12"/>
  <c r="P123" i="12"/>
  <c r="P122" i="12"/>
  <c r="P121" i="12"/>
  <c r="P120" i="12"/>
  <c r="P119" i="12"/>
  <c r="P118" i="12"/>
  <c r="P117" i="12"/>
  <c r="P116" i="12"/>
  <c r="P115" i="12"/>
  <c r="P114" i="12"/>
  <c r="P113" i="12"/>
  <c r="P112" i="12"/>
  <c r="P111" i="12"/>
  <c r="P110" i="12"/>
  <c r="P109" i="12"/>
  <c r="P108" i="12"/>
  <c r="P107" i="12"/>
  <c r="P106" i="12"/>
  <c r="P105" i="12"/>
  <c r="P104" i="12"/>
  <c r="P103" i="12"/>
  <c r="P102" i="12"/>
  <c r="P101" i="12"/>
  <c r="P100" i="12"/>
  <c r="P99" i="12"/>
  <c r="P98" i="12"/>
  <c r="P97" i="12"/>
  <c r="P96" i="12"/>
  <c r="P95" i="12"/>
  <c r="P94" i="12"/>
  <c r="P93" i="12"/>
  <c r="P92" i="12"/>
  <c r="P91" i="12"/>
  <c r="P90" i="12"/>
  <c r="P89" i="12"/>
  <c r="P88" i="12"/>
  <c r="P87" i="12"/>
  <c r="P86" i="12"/>
  <c r="P85" i="12"/>
  <c r="P84" i="12"/>
  <c r="P83" i="12"/>
  <c r="P82" i="12"/>
  <c r="P81" i="12"/>
  <c r="P80" i="12"/>
  <c r="P79" i="12"/>
  <c r="P78" i="12"/>
  <c r="P77" i="12"/>
  <c r="P76" i="12"/>
  <c r="P75" i="12"/>
  <c r="P74" i="12"/>
  <c r="P73" i="12"/>
  <c r="P72" i="12"/>
  <c r="P71" i="12"/>
  <c r="P70" i="12"/>
  <c r="P69" i="12"/>
  <c r="P68" i="12"/>
  <c r="P67" i="12"/>
  <c r="P66" i="12"/>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M19" i="12"/>
  <c r="N21" i="10" l="1"/>
  <c r="N20" i="10"/>
  <c r="N19" i="10"/>
  <c r="N18" i="10"/>
  <c r="N17" i="10"/>
  <c r="F24" i="10"/>
  <c r="F23" i="10"/>
  <c r="F36" i="10"/>
  <c r="F35" i="10"/>
  <c r="AT216" i="12" l="1"/>
  <c r="AO216" i="12"/>
  <c r="AH216" i="12"/>
  <c r="AC216" i="12"/>
  <c r="Y216" i="12"/>
  <c r="AB216" i="12" s="1"/>
  <c r="AJ216" i="12" s="1"/>
  <c r="X216" i="12"/>
  <c r="W216" i="12"/>
  <c r="AR216" i="12" s="1"/>
  <c r="V216" i="12"/>
  <c r="S216" i="12"/>
  <c r="Q216" i="12"/>
  <c r="AF216" i="12" s="1"/>
  <c r="P216" i="12"/>
  <c r="M216" i="12"/>
  <c r="J216" i="12"/>
  <c r="G216" i="12"/>
  <c r="H216" i="12" s="1"/>
  <c r="AT217" i="12"/>
  <c r="AO217" i="12"/>
  <c r="AH217" i="12"/>
  <c r="AC217" i="12"/>
  <c r="Y217" i="12"/>
  <c r="AB217" i="12" s="1"/>
  <c r="AJ217" i="12" s="1"/>
  <c r="X217" i="12"/>
  <c r="W217" i="12"/>
  <c r="AR217" i="12" s="1"/>
  <c r="V217" i="12"/>
  <c r="S217" i="12"/>
  <c r="Q217" i="12"/>
  <c r="AF217" i="12" s="1"/>
  <c r="P217" i="12"/>
  <c r="M217" i="12"/>
  <c r="J217" i="12"/>
  <c r="G217" i="12"/>
  <c r="H217" i="12" s="1"/>
  <c r="AT215" i="12"/>
  <c r="AO215" i="12"/>
  <c r="AH215" i="12"/>
  <c r="AC215" i="12"/>
  <c r="Y215" i="12"/>
  <c r="AB215" i="12" s="1"/>
  <c r="AJ215" i="12" s="1"/>
  <c r="X215" i="12"/>
  <c r="W215" i="12"/>
  <c r="AR215" i="12" s="1"/>
  <c r="V215" i="12"/>
  <c r="S215" i="12"/>
  <c r="Q215" i="12"/>
  <c r="AF215" i="12" s="1"/>
  <c r="P215" i="12"/>
  <c r="M215" i="12"/>
  <c r="J215" i="12"/>
  <c r="G215" i="12"/>
  <c r="E215" i="12" s="1"/>
  <c r="AT214" i="12"/>
  <c r="AO214" i="12"/>
  <c r="AH214" i="12"/>
  <c r="AC214" i="12"/>
  <c r="Y214" i="12"/>
  <c r="AB214" i="12" s="1"/>
  <c r="X214" i="12"/>
  <c r="W214" i="12"/>
  <c r="AR214" i="12" s="1"/>
  <c r="V214" i="12"/>
  <c r="S214" i="12"/>
  <c r="Q214" i="12"/>
  <c r="AF214" i="12" s="1"/>
  <c r="P214" i="12"/>
  <c r="M214" i="12"/>
  <c r="J214" i="12"/>
  <c r="G214" i="12"/>
  <c r="E214" i="12" s="1"/>
  <c r="AT213" i="12"/>
  <c r="AO213" i="12"/>
  <c r="AH213" i="12"/>
  <c r="AC213" i="12"/>
  <c r="Y213" i="12"/>
  <c r="AB213" i="12" s="1"/>
  <c r="AJ213" i="12" s="1"/>
  <c r="X213" i="12"/>
  <c r="W213" i="12"/>
  <c r="AR213" i="12" s="1"/>
  <c r="V213" i="12"/>
  <c r="S213" i="12"/>
  <c r="Q213" i="12"/>
  <c r="AF213" i="12" s="1"/>
  <c r="P213" i="12"/>
  <c r="M213" i="12"/>
  <c r="J213" i="12"/>
  <c r="G213" i="12"/>
  <c r="E213" i="12" s="1"/>
  <c r="AT212" i="12"/>
  <c r="AO212" i="12"/>
  <c r="AH212" i="12"/>
  <c r="AC212" i="12"/>
  <c r="Y212" i="12"/>
  <c r="AB212" i="12" s="1"/>
  <c r="X212" i="12"/>
  <c r="W212" i="12"/>
  <c r="AR212" i="12" s="1"/>
  <c r="V212" i="12"/>
  <c r="S212" i="12"/>
  <c r="Q212" i="12"/>
  <c r="AF212" i="12" s="1"/>
  <c r="P212" i="12"/>
  <c r="M212" i="12"/>
  <c r="J212" i="12"/>
  <c r="G212" i="12"/>
  <c r="E212" i="12" s="1"/>
  <c r="AT211" i="12"/>
  <c r="AO211" i="12"/>
  <c r="AH211" i="12"/>
  <c r="AC211" i="12"/>
  <c r="Y211" i="12"/>
  <c r="AB211" i="12" s="1"/>
  <c r="X211" i="12"/>
  <c r="W211" i="12"/>
  <c r="AR211" i="12" s="1"/>
  <c r="V211" i="12"/>
  <c r="S211" i="12"/>
  <c r="Q211" i="12"/>
  <c r="AF211" i="12" s="1"/>
  <c r="P211" i="12"/>
  <c r="M211" i="12"/>
  <c r="J211" i="12"/>
  <c r="G211" i="12"/>
  <c r="E211" i="12" s="1"/>
  <c r="AT210" i="12"/>
  <c r="AO210" i="12"/>
  <c r="AH210" i="12"/>
  <c r="AC210" i="12"/>
  <c r="Y210" i="12"/>
  <c r="AB210" i="12" s="1"/>
  <c r="X210" i="12"/>
  <c r="W210" i="12"/>
  <c r="AR210" i="12" s="1"/>
  <c r="V210" i="12"/>
  <c r="S210" i="12"/>
  <c r="Q210" i="12"/>
  <c r="AF210" i="12" s="1"/>
  <c r="P210" i="12"/>
  <c r="M210" i="12"/>
  <c r="J210" i="12"/>
  <c r="G210" i="12"/>
  <c r="E210" i="12" s="1"/>
  <c r="AT209" i="12"/>
  <c r="AO209" i="12"/>
  <c r="AH209" i="12"/>
  <c r="AC209" i="12"/>
  <c r="Y209" i="12"/>
  <c r="AB209" i="12" s="1"/>
  <c r="X209" i="12"/>
  <c r="W209" i="12"/>
  <c r="AR209" i="12" s="1"/>
  <c r="V209" i="12"/>
  <c r="S209" i="12"/>
  <c r="Q209" i="12"/>
  <c r="AF209" i="12" s="1"/>
  <c r="P209" i="12"/>
  <c r="M209" i="12"/>
  <c r="J209" i="12"/>
  <c r="G209" i="12"/>
  <c r="H209" i="12" s="1"/>
  <c r="AT208" i="12"/>
  <c r="AO208" i="12"/>
  <c r="AH208" i="12"/>
  <c r="AC208" i="12"/>
  <c r="Y208" i="12"/>
  <c r="AB208" i="12" s="1"/>
  <c r="X208" i="12"/>
  <c r="W208" i="12"/>
  <c r="AR208" i="12" s="1"/>
  <c r="V208" i="12"/>
  <c r="S208" i="12"/>
  <c r="Q208" i="12"/>
  <c r="AF208" i="12" s="1"/>
  <c r="P208" i="12"/>
  <c r="M208" i="12"/>
  <c r="J208" i="12"/>
  <c r="G208" i="12"/>
  <c r="E208" i="12" s="1"/>
  <c r="AT207" i="12"/>
  <c r="AO207" i="12"/>
  <c r="AH207" i="12"/>
  <c r="AC207" i="12"/>
  <c r="Y207" i="12"/>
  <c r="AB207" i="12" s="1"/>
  <c r="X207" i="12"/>
  <c r="W207" i="12"/>
  <c r="AR207" i="12" s="1"/>
  <c r="V207" i="12"/>
  <c r="S207" i="12"/>
  <c r="Q207" i="12"/>
  <c r="AF207" i="12" s="1"/>
  <c r="P207" i="12"/>
  <c r="M207" i="12"/>
  <c r="J207" i="12"/>
  <c r="G207" i="12"/>
  <c r="H207" i="12" s="1"/>
  <c r="AT206" i="12"/>
  <c r="AO206" i="12"/>
  <c r="AH206" i="12"/>
  <c r="AC206" i="12"/>
  <c r="Y206" i="12"/>
  <c r="AB206" i="12" s="1"/>
  <c r="AJ206" i="12" s="1"/>
  <c r="X206" i="12"/>
  <c r="W206" i="12"/>
  <c r="AR206" i="12" s="1"/>
  <c r="V206" i="12"/>
  <c r="S206" i="12"/>
  <c r="P206" i="12"/>
  <c r="Q206" i="12" s="1"/>
  <c r="AF206" i="12" s="1"/>
  <c r="M206" i="12"/>
  <c r="J206" i="12"/>
  <c r="G206" i="12"/>
  <c r="E206" i="12" s="1"/>
  <c r="AT205" i="12"/>
  <c r="AO205" i="12"/>
  <c r="AH205" i="12"/>
  <c r="AC205" i="12"/>
  <c r="Y205" i="12"/>
  <c r="AB205" i="12" s="1"/>
  <c r="X205" i="12"/>
  <c r="W205" i="12"/>
  <c r="AR205" i="12" s="1"/>
  <c r="V205" i="12"/>
  <c r="S205" i="12"/>
  <c r="Q205" i="12"/>
  <c r="AF205" i="12" s="1"/>
  <c r="P205" i="12"/>
  <c r="M205" i="12"/>
  <c r="J205" i="12"/>
  <c r="G205" i="12"/>
  <c r="H205" i="12" s="1"/>
  <c r="AT204" i="12"/>
  <c r="AO204" i="12"/>
  <c r="AH204" i="12"/>
  <c r="AC204" i="12"/>
  <c r="Y204" i="12"/>
  <c r="AB204" i="12" s="1"/>
  <c r="X204" i="12"/>
  <c r="W204" i="12"/>
  <c r="AR204" i="12" s="1"/>
  <c r="V204" i="12"/>
  <c r="S204" i="12"/>
  <c r="Q204" i="12"/>
  <c r="AF204" i="12" s="1"/>
  <c r="P204" i="12"/>
  <c r="M204" i="12"/>
  <c r="J204" i="12"/>
  <c r="G204" i="12"/>
  <c r="E204" i="12" s="1"/>
  <c r="AT203" i="12"/>
  <c r="AO203" i="12"/>
  <c r="AH203" i="12"/>
  <c r="AC203" i="12"/>
  <c r="Y203" i="12"/>
  <c r="AB203" i="12" s="1"/>
  <c r="X203" i="12"/>
  <c r="W203" i="12"/>
  <c r="AR203" i="12" s="1"/>
  <c r="V203" i="12"/>
  <c r="S203" i="12"/>
  <c r="Q203" i="12"/>
  <c r="AF203" i="12" s="1"/>
  <c r="P203" i="12"/>
  <c r="M203" i="12"/>
  <c r="J203" i="12"/>
  <c r="G203" i="12"/>
  <c r="H203" i="12" s="1"/>
  <c r="AT202" i="12"/>
  <c r="AO202" i="12"/>
  <c r="AH202" i="12"/>
  <c r="AC202" i="12"/>
  <c r="Y202" i="12"/>
  <c r="AB202" i="12" s="1"/>
  <c r="AJ202" i="12" s="1"/>
  <c r="X202" i="12"/>
  <c r="W202" i="12"/>
  <c r="AR202" i="12" s="1"/>
  <c r="V202" i="12"/>
  <c r="S202" i="12"/>
  <c r="Q202" i="12"/>
  <c r="AF202" i="12" s="1"/>
  <c r="P202" i="12"/>
  <c r="M202" i="12"/>
  <c r="J202" i="12"/>
  <c r="G202" i="12"/>
  <c r="E202" i="12" s="1"/>
  <c r="AT201" i="12"/>
  <c r="AO201" i="12"/>
  <c r="AH201" i="12"/>
  <c r="AC201" i="12"/>
  <c r="Y201" i="12"/>
  <c r="AB201" i="12" s="1"/>
  <c r="AJ201" i="12" s="1"/>
  <c r="X201" i="12"/>
  <c r="W201" i="12"/>
  <c r="AR201" i="12" s="1"/>
  <c r="V201" i="12"/>
  <c r="S201" i="12"/>
  <c r="Q201" i="12"/>
  <c r="AF201" i="12" s="1"/>
  <c r="P201" i="12"/>
  <c r="M201" i="12"/>
  <c r="J201" i="12"/>
  <c r="G201" i="12"/>
  <c r="E201" i="12" s="1"/>
  <c r="AT200" i="12"/>
  <c r="AO200" i="12"/>
  <c r="AH200" i="12"/>
  <c r="AC200" i="12"/>
  <c r="Y200" i="12"/>
  <c r="AB200" i="12" s="1"/>
  <c r="AJ200" i="12" s="1"/>
  <c r="X200" i="12"/>
  <c r="W200" i="12"/>
  <c r="AR200" i="12" s="1"/>
  <c r="V200" i="12"/>
  <c r="S200" i="12"/>
  <c r="Q200" i="12"/>
  <c r="AF200" i="12" s="1"/>
  <c r="P200" i="12"/>
  <c r="M200" i="12"/>
  <c r="J200" i="12"/>
  <c r="G200" i="12"/>
  <c r="E200" i="12" s="1"/>
  <c r="AT199" i="12"/>
  <c r="AO199" i="12"/>
  <c r="AH199" i="12"/>
  <c r="AC199" i="12"/>
  <c r="Y199" i="12"/>
  <c r="AB199" i="12" s="1"/>
  <c r="X199" i="12"/>
  <c r="W199" i="12"/>
  <c r="AR199" i="12" s="1"/>
  <c r="V199" i="12"/>
  <c r="S199" i="12"/>
  <c r="Q199" i="12"/>
  <c r="AF199" i="12" s="1"/>
  <c r="P199" i="12"/>
  <c r="M199" i="12"/>
  <c r="J199" i="12"/>
  <c r="G199" i="12"/>
  <c r="E199" i="12" s="1"/>
  <c r="AT198" i="12"/>
  <c r="AO198" i="12"/>
  <c r="AH198" i="12"/>
  <c r="AC198" i="12"/>
  <c r="Y198" i="12"/>
  <c r="AB198" i="12" s="1"/>
  <c r="X198" i="12"/>
  <c r="W198" i="12"/>
  <c r="AR198" i="12" s="1"/>
  <c r="V198" i="12"/>
  <c r="S198" i="12"/>
  <c r="Q198" i="12"/>
  <c r="AF198" i="12" s="1"/>
  <c r="P198" i="12"/>
  <c r="M198" i="12"/>
  <c r="J198" i="12"/>
  <c r="G198" i="12"/>
  <c r="E198" i="12" s="1"/>
  <c r="AT197" i="12"/>
  <c r="AO197" i="12"/>
  <c r="AH197" i="12"/>
  <c r="AC197" i="12"/>
  <c r="Y197" i="12"/>
  <c r="AB197" i="12" s="1"/>
  <c r="X197" i="12"/>
  <c r="W197" i="12"/>
  <c r="AR197" i="12" s="1"/>
  <c r="V197" i="12"/>
  <c r="S197" i="12"/>
  <c r="Q197" i="12"/>
  <c r="AF197" i="12" s="1"/>
  <c r="P197" i="12"/>
  <c r="M197" i="12"/>
  <c r="J197" i="12"/>
  <c r="G197" i="12"/>
  <c r="E197" i="12" s="1"/>
  <c r="AT196" i="12"/>
  <c r="AO196" i="12"/>
  <c r="AH196" i="12"/>
  <c r="AC196" i="12"/>
  <c r="Y196" i="12"/>
  <c r="AB196" i="12" s="1"/>
  <c r="X196" i="12"/>
  <c r="W196" i="12"/>
  <c r="AR196" i="12" s="1"/>
  <c r="V196" i="12"/>
  <c r="S196" i="12"/>
  <c r="Q196" i="12"/>
  <c r="AF196" i="12" s="1"/>
  <c r="P196" i="12"/>
  <c r="M196" i="12"/>
  <c r="J196" i="12"/>
  <c r="G196" i="12"/>
  <c r="E196" i="12" s="1"/>
  <c r="AT195" i="12"/>
  <c r="AO195" i="12"/>
  <c r="AH195" i="12"/>
  <c r="AC195" i="12"/>
  <c r="Y195" i="12"/>
  <c r="AB195" i="12" s="1"/>
  <c r="X195" i="12"/>
  <c r="W195" i="12"/>
  <c r="AR195" i="12" s="1"/>
  <c r="V195" i="12"/>
  <c r="S195" i="12"/>
  <c r="Q195" i="12"/>
  <c r="AF195" i="12" s="1"/>
  <c r="P195" i="12"/>
  <c r="M195" i="12"/>
  <c r="J195" i="12"/>
  <c r="G195" i="12"/>
  <c r="E195" i="12" s="1"/>
  <c r="AT194" i="12"/>
  <c r="AO194" i="12"/>
  <c r="AH194" i="12"/>
  <c r="AC194" i="12"/>
  <c r="Y194" i="12"/>
  <c r="AB194" i="12" s="1"/>
  <c r="X194" i="12"/>
  <c r="W194" i="12"/>
  <c r="AR194" i="12" s="1"/>
  <c r="V194" i="12"/>
  <c r="S194" i="12"/>
  <c r="Q194" i="12"/>
  <c r="AF194" i="12" s="1"/>
  <c r="P194" i="12"/>
  <c r="M194" i="12"/>
  <c r="J194" i="12"/>
  <c r="G194" i="12"/>
  <c r="E194" i="12" s="1"/>
  <c r="AT193" i="12"/>
  <c r="AO193" i="12"/>
  <c r="AH193" i="12"/>
  <c r="AC193" i="12"/>
  <c r="Y193" i="12"/>
  <c r="AB193" i="12" s="1"/>
  <c r="X193" i="12"/>
  <c r="W193" i="12"/>
  <c r="AR193" i="12" s="1"/>
  <c r="V193" i="12"/>
  <c r="S193" i="12"/>
  <c r="Q193" i="12"/>
  <c r="AF193" i="12" s="1"/>
  <c r="P193" i="12"/>
  <c r="M193" i="12"/>
  <c r="J193" i="12"/>
  <c r="G193" i="12"/>
  <c r="E193" i="12" s="1"/>
  <c r="AT192" i="12"/>
  <c r="AO192" i="12"/>
  <c r="AH192" i="12"/>
  <c r="AC192" i="12"/>
  <c r="Y192" i="12"/>
  <c r="AB192" i="12" s="1"/>
  <c r="X192" i="12"/>
  <c r="W192" i="12"/>
  <c r="AR192" i="12" s="1"/>
  <c r="V192" i="12"/>
  <c r="S192" i="12"/>
  <c r="Q192" i="12"/>
  <c r="AF192" i="12" s="1"/>
  <c r="P192" i="12"/>
  <c r="M192" i="12"/>
  <c r="J192" i="12"/>
  <c r="G192" i="12"/>
  <c r="E192" i="12" s="1"/>
  <c r="AT191" i="12"/>
  <c r="AO191" i="12"/>
  <c r="AH191" i="12"/>
  <c r="AC191" i="12"/>
  <c r="Y191" i="12"/>
  <c r="AB191" i="12" s="1"/>
  <c r="X191" i="12"/>
  <c r="W191" i="12"/>
  <c r="AR191" i="12" s="1"/>
  <c r="V191" i="12"/>
  <c r="S191" i="12"/>
  <c r="Q191" i="12"/>
  <c r="AF191" i="12" s="1"/>
  <c r="P191" i="12"/>
  <c r="M191" i="12"/>
  <c r="J191" i="12"/>
  <c r="G191" i="12"/>
  <c r="E191" i="12" s="1"/>
  <c r="AT190" i="12"/>
  <c r="AO190" i="12"/>
  <c r="AH190" i="12"/>
  <c r="AC190" i="12"/>
  <c r="Y190" i="12"/>
  <c r="AB190" i="12" s="1"/>
  <c r="AJ190" i="12" s="1"/>
  <c r="X190" i="12"/>
  <c r="W190" i="12"/>
  <c r="AR190" i="12" s="1"/>
  <c r="V190" i="12"/>
  <c r="S190" i="12"/>
  <c r="Q190" i="12"/>
  <c r="AF190" i="12" s="1"/>
  <c r="P190" i="12"/>
  <c r="M190" i="12"/>
  <c r="J190" i="12"/>
  <c r="G190" i="12"/>
  <c r="E190" i="12" s="1"/>
  <c r="AT189" i="12"/>
  <c r="AO189" i="12"/>
  <c r="AH189" i="12"/>
  <c r="AC189" i="12"/>
  <c r="Y189" i="12"/>
  <c r="AB189" i="12" s="1"/>
  <c r="X189" i="12"/>
  <c r="W189" i="12"/>
  <c r="AR189" i="12" s="1"/>
  <c r="V189" i="12"/>
  <c r="S189" i="12"/>
  <c r="Q189" i="12"/>
  <c r="AF189" i="12" s="1"/>
  <c r="P189" i="12"/>
  <c r="M189" i="12"/>
  <c r="J189" i="12"/>
  <c r="G189" i="12"/>
  <c r="H189" i="12" s="1"/>
  <c r="AT188" i="12"/>
  <c r="AO188" i="12"/>
  <c r="AH188" i="12"/>
  <c r="AC188" i="12"/>
  <c r="Y188" i="12"/>
  <c r="AB188" i="12" s="1"/>
  <c r="X188" i="12"/>
  <c r="W188" i="12"/>
  <c r="AR188" i="12" s="1"/>
  <c r="V188" i="12"/>
  <c r="S188" i="12"/>
  <c r="Q188" i="12"/>
  <c r="AF188" i="12" s="1"/>
  <c r="P188" i="12"/>
  <c r="M188" i="12"/>
  <c r="J188" i="12"/>
  <c r="G188" i="12"/>
  <c r="H188" i="12" s="1"/>
  <c r="AT187" i="12"/>
  <c r="AO187" i="12"/>
  <c r="AH187" i="12"/>
  <c r="AC187" i="12"/>
  <c r="Y187" i="12"/>
  <c r="AB187" i="12" s="1"/>
  <c r="X187" i="12"/>
  <c r="W187" i="12"/>
  <c r="AR187" i="12" s="1"/>
  <c r="V187" i="12"/>
  <c r="S187" i="12"/>
  <c r="Q187" i="12"/>
  <c r="AF187" i="12" s="1"/>
  <c r="P187" i="12"/>
  <c r="M187" i="12"/>
  <c r="J187" i="12"/>
  <c r="G187" i="12"/>
  <c r="H187" i="12" s="1"/>
  <c r="AT186" i="12"/>
  <c r="AO186" i="12"/>
  <c r="AH186" i="12"/>
  <c r="AC186" i="12"/>
  <c r="Y186" i="12"/>
  <c r="AB186" i="12" s="1"/>
  <c r="X186" i="12"/>
  <c r="W186" i="12"/>
  <c r="AR186" i="12" s="1"/>
  <c r="V186" i="12"/>
  <c r="S186" i="12"/>
  <c r="Q186" i="12"/>
  <c r="AF186" i="12" s="1"/>
  <c r="P186" i="12"/>
  <c r="M186" i="12"/>
  <c r="J186" i="12"/>
  <c r="G186" i="12"/>
  <c r="H186" i="12" s="1"/>
  <c r="AT185" i="12"/>
  <c r="AO185" i="12"/>
  <c r="AH185" i="12"/>
  <c r="AC185" i="12"/>
  <c r="Y185" i="12"/>
  <c r="AB185" i="12" s="1"/>
  <c r="X185" i="12"/>
  <c r="W185" i="12"/>
  <c r="AR185" i="12" s="1"/>
  <c r="V185" i="12"/>
  <c r="S185" i="12"/>
  <c r="Q185" i="12"/>
  <c r="AF185" i="12" s="1"/>
  <c r="P185" i="12"/>
  <c r="M185" i="12"/>
  <c r="J185" i="12"/>
  <c r="G185" i="12"/>
  <c r="H185" i="12" s="1"/>
  <c r="AT184" i="12"/>
  <c r="AO184" i="12"/>
  <c r="AH184" i="12"/>
  <c r="AC184" i="12"/>
  <c r="Y184" i="12"/>
  <c r="AB184" i="12" s="1"/>
  <c r="X184" i="12"/>
  <c r="W184" i="12"/>
  <c r="AR184" i="12" s="1"/>
  <c r="V184" i="12"/>
  <c r="S184" i="12"/>
  <c r="Q184" i="12"/>
  <c r="AF184" i="12" s="1"/>
  <c r="P184" i="12"/>
  <c r="M184" i="12"/>
  <c r="J184" i="12"/>
  <c r="G184" i="12"/>
  <c r="H184" i="12" s="1"/>
  <c r="AT183" i="12"/>
  <c r="AO183" i="12"/>
  <c r="AH183" i="12"/>
  <c r="AC183" i="12"/>
  <c r="Y183" i="12"/>
  <c r="AB183" i="12" s="1"/>
  <c r="X183" i="12"/>
  <c r="W183" i="12"/>
  <c r="AR183" i="12" s="1"/>
  <c r="V183" i="12"/>
  <c r="S183" i="12"/>
  <c r="Q183" i="12"/>
  <c r="AF183" i="12" s="1"/>
  <c r="P183" i="12"/>
  <c r="M183" i="12"/>
  <c r="J183" i="12"/>
  <c r="G183" i="12"/>
  <c r="H183" i="12" s="1"/>
  <c r="AT182" i="12"/>
  <c r="AO182" i="12"/>
  <c r="AH182" i="12"/>
  <c r="AC182" i="12"/>
  <c r="Y182" i="12"/>
  <c r="AB182" i="12" s="1"/>
  <c r="X182" i="12"/>
  <c r="W182" i="12"/>
  <c r="AR182" i="12" s="1"/>
  <c r="V182" i="12"/>
  <c r="S182" i="12"/>
  <c r="Q182" i="12"/>
  <c r="AF182" i="12" s="1"/>
  <c r="P182" i="12"/>
  <c r="M182" i="12"/>
  <c r="J182" i="12"/>
  <c r="G182" i="12"/>
  <c r="H182" i="12" s="1"/>
  <c r="AT181" i="12"/>
  <c r="AO181" i="12"/>
  <c r="AH181" i="12"/>
  <c r="AC181" i="12"/>
  <c r="Y181" i="12"/>
  <c r="AB181" i="12" s="1"/>
  <c r="X181" i="12"/>
  <c r="W181" i="12"/>
  <c r="AR181" i="12" s="1"/>
  <c r="V181" i="12"/>
  <c r="S181" i="12"/>
  <c r="Q181" i="12"/>
  <c r="AF181" i="12" s="1"/>
  <c r="P181" i="12"/>
  <c r="M181" i="12"/>
  <c r="J181" i="12"/>
  <c r="G181" i="12"/>
  <c r="H181" i="12" s="1"/>
  <c r="AT180" i="12"/>
  <c r="AO180" i="12"/>
  <c r="AH180" i="12"/>
  <c r="AC180" i="12"/>
  <c r="Y180" i="12"/>
  <c r="AB180" i="12" s="1"/>
  <c r="X180" i="12"/>
  <c r="W180" i="12"/>
  <c r="AR180" i="12" s="1"/>
  <c r="V180" i="12"/>
  <c r="S180" i="12"/>
  <c r="Q180" i="12"/>
  <c r="AF180" i="12" s="1"/>
  <c r="P180" i="12"/>
  <c r="M180" i="12"/>
  <c r="J180" i="12"/>
  <c r="G180" i="12"/>
  <c r="H180" i="12" s="1"/>
  <c r="AT179" i="12"/>
  <c r="AO179" i="12"/>
  <c r="AH179" i="12"/>
  <c r="AC179" i="12"/>
  <c r="Y179" i="12"/>
  <c r="AB179" i="12" s="1"/>
  <c r="X179" i="12"/>
  <c r="W179" i="12"/>
  <c r="AR179" i="12" s="1"/>
  <c r="V179" i="12"/>
  <c r="S179" i="12"/>
  <c r="Q179" i="12"/>
  <c r="AF179" i="12" s="1"/>
  <c r="P179" i="12"/>
  <c r="M179" i="12"/>
  <c r="J179" i="12"/>
  <c r="G179" i="12"/>
  <c r="H179" i="12" s="1"/>
  <c r="AT178" i="12"/>
  <c r="AO178" i="12"/>
  <c r="AH178" i="12"/>
  <c r="AC178" i="12"/>
  <c r="Y178" i="12"/>
  <c r="AB178" i="12" s="1"/>
  <c r="X178" i="12"/>
  <c r="W178" i="12"/>
  <c r="AR178" i="12" s="1"/>
  <c r="V178" i="12"/>
  <c r="S178" i="12"/>
  <c r="Q178" i="12"/>
  <c r="AF178" i="12" s="1"/>
  <c r="P178" i="12"/>
  <c r="M178" i="12"/>
  <c r="J178" i="12"/>
  <c r="G178" i="12"/>
  <c r="H178" i="12" s="1"/>
  <c r="AT177" i="12"/>
  <c r="AO177" i="12"/>
  <c r="AH177" i="12"/>
  <c r="AC177" i="12"/>
  <c r="Y177" i="12"/>
  <c r="AB177" i="12" s="1"/>
  <c r="X177" i="12"/>
  <c r="W177" i="12"/>
  <c r="AR177" i="12" s="1"/>
  <c r="V177" i="12"/>
  <c r="S177" i="12"/>
  <c r="Q177" i="12"/>
  <c r="AF177" i="12" s="1"/>
  <c r="P177" i="12"/>
  <c r="M177" i="12"/>
  <c r="J177" i="12"/>
  <c r="G177" i="12"/>
  <c r="H177" i="12" s="1"/>
  <c r="AT176" i="12"/>
  <c r="AO176" i="12"/>
  <c r="AH176" i="12"/>
  <c r="AC176" i="12"/>
  <c r="Y176" i="12"/>
  <c r="AB176" i="12" s="1"/>
  <c r="AJ176" i="12" s="1"/>
  <c r="X176" i="12"/>
  <c r="W176" i="12"/>
  <c r="AR176" i="12" s="1"/>
  <c r="V176" i="12"/>
  <c r="S176" i="12"/>
  <c r="Q176" i="12"/>
  <c r="AF176" i="12" s="1"/>
  <c r="P176" i="12"/>
  <c r="M176" i="12"/>
  <c r="J176" i="12"/>
  <c r="G176" i="12"/>
  <c r="H176" i="12" s="1"/>
  <c r="AT175" i="12"/>
  <c r="AO175" i="12"/>
  <c r="AH175" i="12"/>
  <c r="AC175" i="12"/>
  <c r="Y175" i="12"/>
  <c r="AB175" i="12" s="1"/>
  <c r="AJ175" i="12" s="1"/>
  <c r="X175" i="12"/>
  <c r="W175" i="12"/>
  <c r="AR175" i="12" s="1"/>
  <c r="V175" i="12"/>
  <c r="S175" i="12"/>
  <c r="Q175" i="12"/>
  <c r="AF175" i="12" s="1"/>
  <c r="P175" i="12"/>
  <c r="M175" i="12"/>
  <c r="J175" i="12"/>
  <c r="G175" i="12"/>
  <c r="H175" i="12" s="1"/>
  <c r="AT174" i="12"/>
  <c r="AO174" i="12"/>
  <c r="AH174" i="12"/>
  <c r="AC174" i="12"/>
  <c r="Y174" i="12"/>
  <c r="AB174" i="12" s="1"/>
  <c r="AJ174" i="12" s="1"/>
  <c r="X174" i="12"/>
  <c r="W174" i="12"/>
  <c r="AR174" i="12" s="1"/>
  <c r="V174" i="12"/>
  <c r="S174" i="12"/>
  <c r="Q174" i="12"/>
  <c r="AF174" i="12" s="1"/>
  <c r="P174" i="12"/>
  <c r="M174" i="12"/>
  <c r="J174" i="12"/>
  <c r="G174" i="12"/>
  <c r="H174" i="12" s="1"/>
  <c r="AT173" i="12"/>
  <c r="AO173" i="12"/>
  <c r="AH173" i="12"/>
  <c r="AC173" i="12"/>
  <c r="Y173" i="12"/>
  <c r="AB173" i="12" s="1"/>
  <c r="AJ173" i="12" s="1"/>
  <c r="X173" i="12"/>
  <c r="W173" i="12"/>
  <c r="AR173" i="12" s="1"/>
  <c r="V173" i="12"/>
  <c r="S173" i="12"/>
  <c r="Q173" i="12"/>
  <c r="AF173" i="12" s="1"/>
  <c r="P173" i="12"/>
  <c r="M173" i="12"/>
  <c r="J173" i="12"/>
  <c r="G173" i="12"/>
  <c r="H173" i="12" s="1"/>
  <c r="AT172" i="12"/>
  <c r="AO172" i="12"/>
  <c r="AH172" i="12"/>
  <c r="AC172" i="12"/>
  <c r="Y172" i="12"/>
  <c r="AB172" i="12" s="1"/>
  <c r="AJ172" i="12" s="1"/>
  <c r="X172" i="12"/>
  <c r="W172" i="12"/>
  <c r="AR172" i="12" s="1"/>
  <c r="V172" i="12"/>
  <c r="S172" i="12"/>
  <c r="Q172" i="12"/>
  <c r="AF172" i="12" s="1"/>
  <c r="P172" i="12"/>
  <c r="M172" i="12"/>
  <c r="J172" i="12"/>
  <c r="G172" i="12"/>
  <c r="H172" i="12" s="1"/>
  <c r="AT171" i="12"/>
  <c r="AO171" i="12"/>
  <c r="AH171" i="12"/>
  <c r="AC171" i="12"/>
  <c r="Y171" i="12"/>
  <c r="AB171" i="12" s="1"/>
  <c r="AJ171" i="12" s="1"/>
  <c r="X171" i="12"/>
  <c r="W171" i="12"/>
  <c r="AR171" i="12" s="1"/>
  <c r="V171" i="12"/>
  <c r="S171" i="12"/>
  <c r="Q171" i="12"/>
  <c r="AF171" i="12" s="1"/>
  <c r="P171" i="12"/>
  <c r="M171" i="12"/>
  <c r="J171" i="12"/>
  <c r="G171" i="12"/>
  <c r="H171" i="12" s="1"/>
  <c r="AT170" i="12"/>
  <c r="AO170" i="12"/>
  <c r="AH170" i="12"/>
  <c r="AC170" i="12"/>
  <c r="Y170" i="12"/>
  <c r="AB170" i="12" s="1"/>
  <c r="AJ170" i="12" s="1"/>
  <c r="X170" i="12"/>
  <c r="W170" i="12"/>
  <c r="AR170" i="12" s="1"/>
  <c r="V170" i="12"/>
  <c r="S170" i="12"/>
  <c r="Q170" i="12"/>
  <c r="AF170" i="12" s="1"/>
  <c r="P170" i="12"/>
  <c r="M170" i="12"/>
  <c r="J170" i="12"/>
  <c r="G170" i="12"/>
  <c r="H170" i="12" s="1"/>
  <c r="AT169" i="12"/>
  <c r="AO169" i="12"/>
  <c r="AH169" i="12"/>
  <c r="AC169" i="12"/>
  <c r="Y169" i="12"/>
  <c r="AB169" i="12" s="1"/>
  <c r="AJ169" i="12" s="1"/>
  <c r="X169" i="12"/>
  <c r="W169" i="12"/>
  <c r="AR169" i="12" s="1"/>
  <c r="V169" i="12"/>
  <c r="S169" i="12"/>
  <c r="Q169" i="12"/>
  <c r="AF169" i="12" s="1"/>
  <c r="P169" i="12"/>
  <c r="M169" i="12"/>
  <c r="J169" i="12"/>
  <c r="G169" i="12"/>
  <c r="H169" i="12" s="1"/>
  <c r="AT168" i="12"/>
  <c r="AO168" i="12"/>
  <c r="AH168" i="12"/>
  <c r="AC168" i="12"/>
  <c r="Y168" i="12"/>
  <c r="AB168" i="12" s="1"/>
  <c r="AJ168" i="12" s="1"/>
  <c r="X168" i="12"/>
  <c r="W168" i="12"/>
  <c r="AR168" i="12" s="1"/>
  <c r="V168" i="12"/>
  <c r="S168" i="12"/>
  <c r="Q168" i="12"/>
  <c r="AF168" i="12" s="1"/>
  <c r="P168" i="12"/>
  <c r="M168" i="12"/>
  <c r="J168" i="12"/>
  <c r="G168" i="12"/>
  <c r="H168" i="12" s="1"/>
  <c r="AT167" i="12"/>
  <c r="AO167" i="12"/>
  <c r="AH167" i="12"/>
  <c r="AC167" i="12"/>
  <c r="Y167" i="12"/>
  <c r="AB167" i="12" s="1"/>
  <c r="AJ167" i="12" s="1"/>
  <c r="X167" i="12"/>
  <c r="W167" i="12"/>
  <c r="AR167" i="12" s="1"/>
  <c r="V167" i="12"/>
  <c r="S167" i="12"/>
  <c r="Q167" i="12"/>
  <c r="AF167" i="12" s="1"/>
  <c r="P167" i="12"/>
  <c r="M167" i="12"/>
  <c r="J167" i="12"/>
  <c r="G167" i="12"/>
  <c r="H167" i="12" s="1"/>
  <c r="AT166" i="12"/>
  <c r="AO166" i="12"/>
  <c r="AH166" i="12"/>
  <c r="AC166" i="12"/>
  <c r="Y166" i="12"/>
  <c r="AB166" i="12" s="1"/>
  <c r="AJ166" i="12" s="1"/>
  <c r="X166" i="12"/>
  <c r="W166" i="12"/>
  <c r="AR166" i="12" s="1"/>
  <c r="V166" i="12"/>
  <c r="S166" i="12"/>
  <c r="Q166" i="12"/>
  <c r="AF166" i="12" s="1"/>
  <c r="P166" i="12"/>
  <c r="M166" i="12"/>
  <c r="J166" i="12"/>
  <c r="G166" i="12"/>
  <c r="H166" i="12" s="1"/>
  <c r="AT165" i="12"/>
  <c r="AO165" i="12"/>
  <c r="AH165" i="12"/>
  <c r="AC165" i="12"/>
  <c r="Y165" i="12"/>
  <c r="AB165" i="12" s="1"/>
  <c r="AJ165" i="12" s="1"/>
  <c r="X165" i="12"/>
  <c r="W165" i="12"/>
  <c r="AR165" i="12" s="1"/>
  <c r="V165" i="12"/>
  <c r="S165" i="12"/>
  <c r="Q165" i="12"/>
  <c r="AF165" i="12" s="1"/>
  <c r="P165" i="12"/>
  <c r="M165" i="12"/>
  <c r="J165" i="12"/>
  <c r="G165" i="12"/>
  <c r="H165" i="12" s="1"/>
  <c r="AT164" i="12"/>
  <c r="AO164" i="12"/>
  <c r="AH164" i="12"/>
  <c r="AC164" i="12"/>
  <c r="Y164" i="12"/>
  <c r="AB164" i="12" s="1"/>
  <c r="AJ164" i="12" s="1"/>
  <c r="X164" i="12"/>
  <c r="W164" i="12"/>
  <c r="AR164" i="12" s="1"/>
  <c r="V164" i="12"/>
  <c r="S164" i="12"/>
  <c r="Q164" i="12"/>
  <c r="AF164" i="12" s="1"/>
  <c r="P164" i="12"/>
  <c r="M164" i="12"/>
  <c r="J164" i="12"/>
  <c r="G164" i="12"/>
  <c r="H164" i="12" s="1"/>
  <c r="AT163" i="12"/>
  <c r="AO163" i="12"/>
  <c r="AH163" i="12"/>
  <c r="AC163" i="12"/>
  <c r="Y163" i="12"/>
  <c r="AB163" i="12" s="1"/>
  <c r="AJ163" i="12" s="1"/>
  <c r="X163" i="12"/>
  <c r="W163" i="12"/>
  <c r="AR163" i="12" s="1"/>
  <c r="V163" i="12"/>
  <c r="S163" i="12"/>
  <c r="Q163" i="12"/>
  <c r="AF163" i="12" s="1"/>
  <c r="P163" i="12"/>
  <c r="M163" i="12"/>
  <c r="J163" i="12"/>
  <c r="G163" i="12"/>
  <c r="H163" i="12" s="1"/>
  <c r="AT162" i="12"/>
  <c r="AO162" i="12"/>
  <c r="AH162" i="12"/>
  <c r="AC162" i="12"/>
  <c r="Y162" i="12"/>
  <c r="AB162" i="12" s="1"/>
  <c r="X162" i="12"/>
  <c r="W162" i="12"/>
  <c r="AR162" i="12" s="1"/>
  <c r="V162" i="12"/>
  <c r="S162" i="12"/>
  <c r="Q162" i="12"/>
  <c r="AF162" i="12" s="1"/>
  <c r="P162" i="12"/>
  <c r="M162" i="12"/>
  <c r="J162" i="12"/>
  <c r="G162" i="12"/>
  <c r="AT161" i="12"/>
  <c r="AO161" i="12"/>
  <c r="AH161" i="12"/>
  <c r="AC161" i="12"/>
  <c r="Y161" i="12"/>
  <c r="AB161" i="12" s="1"/>
  <c r="X161" i="12"/>
  <c r="W161" i="12"/>
  <c r="AR161" i="12" s="1"/>
  <c r="V161" i="12"/>
  <c r="S161" i="12"/>
  <c r="Q161" i="12"/>
  <c r="AF161" i="12" s="1"/>
  <c r="P161" i="12"/>
  <c r="M161" i="12"/>
  <c r="J161" i="12"/>
  <c r="G161" i="12"/>
  <c r="AT160" i="12"/>
  <c r="AO160" i="12"/>
  <c r="AH160" i="12"/>
  <c r="AC160" i="12"/>
  <c r="Y160" i="12"/>
  <c r="AB160" i="12" s="1"/>
  <c r="X160" i="12"/>
  <c r="W160" i="12"/>
  <c r="AR160" i="12" s="1"/>
  <c r="V160" i="12"/>
  <c r="S160" i="12"/>
  <c r="Q160" i="12"/>
  <c r="AF160" i="12" s="1"/>
  <c r="P160" i="12"/>
  <c r="M160" i="12"/>
  <c r="J160" i="12"/>
  <c r="G160" i="12"/>
  <c r="AT159" i="12"/>
  <c r="AO159" i="12"/>
  <c r="AH159" i="12"/>
  <c r="AC159" i="12"/>
  <c r="Y159" i="12"/>
  <c r="AB159" i="12" s="1"/>
  <c r="X159" i="12"/>
  <c r="W159" i="12"/>
  <c r="AR159" i="12" s="1"/>
  <c r="V159" i="12"/>
  <c r="S159" i="12"/>
  <c r="Q159" i="12"/>
  <c r="AF159" i="12" s="1"/>
  <c r="P159" i="12"/>
  <c r="M159" i="12"/>
  <c r="J159" i="12"/>
  <c r="G159" i="12"/>
  <c r="E159" i="12" s="1"/>
  <c r="AT158" i="12"/>
  <c r="AO158" i="12"/>
  <c r="AH158" i="12"/>
  <c r="AC158" i="12"/>
  <c r="Y158" i="12"/>
  <c r="AB158" i="12" s="1"/>
  <c r="X158" i="12"/>
  <c r="W158" i="12"/>
  <c r="AR158" i="12" s="1"/>
  <c r="V158" i="12"/>
  <c r="S158" i="12"/>
  <c r="Q158" i="12"/>
  <c r="AF158" i="12" s="1"/>
  <c r="P158" i="12"/>
  <c r="M158" i="12"/>
  <c r="J158" i="12"/>
  <c r="G158" i="12"/>
  <c r="E158" i="12" s="1"/>
  <c r="AT157" i="12"/>
  <c r="AO157" i="12"/>
  <c r="AH157" i="12"/>
  <c r="AC157" i="12"/>
  <c r="Y157" i="12"/>
  <c r="AB157" i="12" s="1"/>
  <c r="AJ157" i="12" s="1"/>
  <c r="X157" i="12"/>
  <c r="W157" i="12"/>
  <c r="AR157" i="12" s="1"/>
  <c r="V157" i="12"/>
  <c r="S157" i="12"/>
  <c r="Q157" i="12"/>
  <c r="AF157" i="12" s="1"/>
  <c r="P157" i="12"/>
  <c r="M157" i="12"/>
  <c r="J157" i="12"/>
  <c r="G157" i="12"/>
  <c r="E157" i="12" s="1"/>
  <c r="AT156" i="12"/>
  <c r="AO156" i="12"/>
  <c r="AH156" i="12"/>
  <c r="AC156" i="12"/>
  <c r="Y156" i="12"/>
  <c r="AB156" i="12" s="1"/>
  <c r="X156" i="12"/>
  <c r="W156" i="12"/>
  <c r="AR156" i="12" s="1"/>
  <c r="V156" i="12"/>
  <c r="S156" i="12"/>
  <c r="Q156" i="12"/>
  <c r="AF156" i="12" s="1"/>
  <c r="P156" i="12"/>
  <c r="M156" i="12"/>
  <c r="J156" i="12"/>
  <c r="G156" i="12"/>
  <c r="E156" i="12" s="1"/>
  <c r="AT155" i="12"/>
  <c r="AO155" i="12"/>
  <c r="AH155" i="12"/>
  <c r="AC155" i="12"/>
  <c r="Y155" i="12"/>
  <c r="AB155" i="12" s="1"/>
  <c r="X155" i="12"/>
  <c r="W155" i="12"/>
  <c r="AR155" i="12" s="1"/>
  <c r="V155" i="12"/>
  <c r="S155" i="12"/>
  <c r="Q155" i="12"/>
  <c r="AF155" i="12" s="1"/>
  <c r="P155" i="12"/>
  <c r="M155" i="12"/>
  <c r="J155" i="12"/>
  <c r="G155" i="12"/>
  <c r="E155" i="12" s="1"/>
  <c r="AT154" i="12"/>
  <c r="AO154" i="12"/>
  <c r="AH154" i="12"/>
  <c r="AC154" i="12"/>
  <c r="Y154" i="12"/>
  <c r="AB154" i="12" s="1"/>
  <c r="AJ154" i="12" s="1"/>
  <c r="X154" i="12"/>
  <c r="W154" i="12"/>
  <c r="AR154" i="12" s="1"/>
  <c r="V154" i="12"/>
  <c r="S154" i="12"/>
  <c r="Q154" i="12"/>
  <c r="AF154" i="12" s="1"/>
  <c r="P154" i="12"/>
  <c r="M154" i="12"/>
  <c r="J154" i="12"/>
  <c r="G154" i="12"/>
  <c r="E154" i="12" s="1"/>
  <c r="AT153" i="12"/>
  <c r="AO153" i="12"/>
  <c r="AH153" i="12"/>
  <c r="AC153" i="12"/>
  <c r="Y153" i="12"/>
  <c r="AB153" i="12" s="1"/>
  <c r="AJ153" i="12" s="1"/>
  <c r="X153" i="12"/>
  <c r="W153" i="12"/>
  <c r="AR153" i="12" s="1"/>
  <c r="V153" i="12"/>
  <c r="S153" i="12"/>
  <c r="Q153" i="12"/>
  <c r="AF153" i="12" s="1"/>
  <c r="P153" i="12"/>
  <c r="M153" i="12"/>
  <c r="J153" i="12"/>
  <c r="G153" i="12"/>
  <c r="E153" i="12" s="1"/>
  <c r="AT152" i="12"/>
  <c r="AO152" i="12"/>
  <c r="AH152" i="12"/>
  <c r="AC152" i="12"/>
  <c r="Y152" i="12"/>
  <c r="AB152" i="12" s="1"/>
  <c r="X152" i="12"/>
  <c r="W152" i="12"/>
  <c r="AR152" i="12" s="1"/>
  <c r="V152" i="12"/>
  <c r="S152" i="12"/>
  <c r="Q152" i="12"/>
  <c r="AF152" i="12" s="1"/>
  <c r="P152" i="12"/>
  <c r="M152" i="12"/>
  <c r="J152" i="12"/>
  <c r="G152" i="12"/>
  <c r="E152" i="12" s="1"/>
  <c r="AT151" i="12"/>
  <c r="AO151" i="12"/>
  <c r="AH151" i="12"/>
  <c r="AC151" i="12"/>
  <c r="Y151" i="12"/>
  <c r="AB151" i="12" s="1"/>
  <c r="X151" i="12"/>
  <c r="W151" i="12"/>
  <c r="AR151" i="12" s="1"/>
  <c r="V151" i="12"/>
  <c r="S151" i="12"/>
  <c r="Q151" i="12"/>
  <c r="AF151" i="12" s="1"/>
  <c r="P151" i="12"/>
  <c r="M151" i="12"/>
  <c r="J151" i="12"/>
  <c r="G151" i="12"/>
  <c r="E151" i="12" s="1"/>
  <c r="AT150" i="12"/>
  <c r="AO150" i="12"/>
  <c r="AH150" i="12"/>
  <c r="AC150" i="12"/>
  <c r="Y150" i="12"/>
  <c r="AB150" i="12" s="1"/>
  <c r="AJ150" i="12" s="1"/>
  <c r="X150" i="12"/>
  <c r="W150" i="12"/>
  <c r="AR150" i="12" s="1"/>
  <c r="V150" i="12"/>
  <c r="S150" i="12"/>
  <c r="Q150" i="12"/>
  <c r="AF150" i="12" s="1"/>
  <c r="P150" i="12"/>
  <c r="M150" i="12"/>
  <c r="J150" i="12"/>
  <c r="G150" i="12"/>
  <c r="E150" i="12" s="1"/>
  <c r="AT149" i="12"/>
  <c r="AO149" i="12"/>
  <c r="AH149" i="12"/>
  <c r="AC149" i="12"/>
  <c r="Y149" i="12"/>
  <c r="AB149" i="12" s="1"/>
  <c r="AJ149" i="12" s="1"/>
  <c r="X149" i="12"/>
  <c r="W149" i="12"/>
  <c r="AR149" i="12" s="1"/>
  <c r="V149" i="12"/>
  <c r="S149" i="12"/>
  <c r="Q149" i="12"/>
  <c r="AF149" i="12" s="1"/>
  <c r="P149" i="12"/>
  <c r="M149" i="12"/>
  <c r="J149" i="12"/>
  <c r="G149" i="12"/>
  <c r="E149" i="12" s="1"/>
  <c r="AT148" i="12"/>
  <c r="AO148" i="12"/>
  <c r="AH148" i="12"/>
  <c r="AC148" i="12"/>
  <c r="Y148" i="12"/>
  <c r="AB148" i="12" s="1"/>
  <c r="AJ148" i="12" s="1"/>
  <c r="X148" i="12"/>
  <c r="W148" i="12"/>
  <c r="AR148" i="12" s="1"/>
  <c r="V148" i="12"/>
  <c r="S148" i="12"/>
  <c r="Q148" i="12"/>
  <c r="AF148" i="12" s="1"/>
  <c r="P148" i="12"/>
  <c r="M148" i="12"/>
  <c r="J148" i="12"/>
  <c r="G148" i="12"/>
  <c r="E148" i="12" s="1"/>
  <c r="AT147" i="12"/>
  <c r="AO147" i="12"/>
  <c r="AH147" i="12"/>
  <c r="AC147" i="12"/>
  <c r="Y147" i="12"/>
  <c r="AB147" i="12" s="1"/>
  <c r="AJ147" i="12" s="1"/>
  <c r="X147" i="12"/>
  <c r="W147" i="12"/>
  <c r="AR147" i="12" s="1"/>
  <c r="V147" i="12"/>
  <c r="S147" i="12"/>
  <c r="Q147" i="12"/>
  <c r="AF147" i="12" s="1"/>
  <c r="P147" i="12"/>
  <c r="M147" i="12"/>
  <c r="J147" i="12"/>
  <c r="G147" i="12"/>
  <c r="E147" i="12" s="1"/>
  <c r="AT146" i="12"/>
  <c r="AO146" i="12"/>
  <c r="AH146" i="12"/>
  <c r="AC146" i="12"/>
  <c r="Y146" i="12"/>
  <c r="AB146" i="12" s="1"/>
  <c r="AJ146" i="12" s="1"/>
  <c r="X146" i="12"/>
  <c r="W146" i="12"/>
  <c r="AR146" i="12" s="1"/>
  <c r="V146" i="12"/>
  <c r="S146" i="12"/>
  <c r="Q146" i="12"/>
  <c r="AF146" i="12" s="1"/>
  <c r="P146" i="12"/>
  <c r="M146" i="12"/>
  <c r="J146" i="12"/>
  <c r="G146" i="12"/>
  <c r="E146" i="12" s="1"/>
  <c r="AT145" i="12"/>
  <c r="AO145" i="12"/>
  <c r="AH145" i="12"/>
  <c r="AC145" i="12"/>
  <c r="Y145" i="12"/>
  <c r="AB145" i="12" s="1"/>
  <c r="AJ145" i="12" s="1"/>
  <c r="X145" i="12"/>
  <c r="W145" i="12"/>
  <c r="AR145" i="12" s="1"/>
  <c r="V145" i="12"/>
  <c r="S145" i="12"/>
  <c r="Q145" i="12"/>
  <c r="AF145" i="12" s="1"/>
  <c r="P145" i="12"/>
  <c r="M145" i="12"/>
  <c r="J145" i="12"/>
  <c r="G145" i="12"/>
  <c r="AT144" i="12"/>
  <c r="AO144" i="12"/>
  <c r="AH144" i="12"/>
  <c r="AC144" i="12"/>
  <c r="Y144" i="12"/>
  <c r="AB144" i="12" s="1"/>
  <c r="AJ144" i="12" s="1"/>
  <c r="X144" i="12"/>
  <c r="W144" i="12"/>
  <c r="AR144" i="12" s="1"/>
  <c r="V144" i="12"/>
  <c r="S144" i="12"/>
  <c r="Q144" i="12"/>
  <c r="AF144" i="12" s="1"/>
  <c r="P144" i="12"/>
  <c r="M144" i="12"/>
  <c r="J144" i="12"/>
  <c r="G144" i="12"/>
  <c r="E144" i="12" s="1"/>
  <c r="AT143" i="12"/>
  <c r="AO143" i="12"/>
  <c r="AH143" i="12"/>
  <c r="AC143" i="12"/>
  <c r="AB143" i="12"/>
  <c r="AJ143" i="12" s="1"/>
  <c r="X143" i="12"/>
  <c r="W143" i="12"/>
  <c r="AR143" i="12" s="1"/>
  <c r="S143" i="12"/>
  <c r="Q143" i="12"/>
  <c r="AF143" i="12" s="1"/>
  <c r="M143" i="12"/>
  <c r="J143" i="12"/>
  <c r="G143" i="12"/>
  <c r="AT142" i="12"/>
  <c r="AO142" i="12"/>
  <c r="AH142" i="12"/>
  <c r="AC142" i="12"/>
  <c r="AB142" i="12"/>
  <c r="AJ142" i="12" s="1"/>
  <c r="X142" i="12"/>
  <c r="W142" i="12"/>
  <c r="AR142" i="12" s="1"/>
  <c r="S142" i="12"/>
  <c r="Q142" i="12"/>
  <c r="AF142" i="12" s="1"/>
  <c r="M142" i="12"/>
  <c r="J142" i="12"/>
  <c r="G142" i="12"/>
  <c r="AT141" i="12"/>
  <c r="AO141" i="12"/>
  <c r="AH141" i="12"/>
  <c r="AC141" i="12"/>
  <c r="AB141" i="12"/>
  <c r="AJ141" i="12" s="1"/>
  <c r="X141" i="12"/>
  <c r="W141" i="12"/>
  <c r="AR141" i="12" s="1"/>
  <c r="S141" i="12"/>
  <c r="Q141" i="12"/>
  <c r="AF141" i="12" s="1"/>
  <c r="M141" i="12"/>
  <c r="J141" i="12"/>
  <c r="G141" i="12"/>
  <c r="H141" i="12" s="1"/>
  <c r="AT140" i="12"/>
  <c r="AO140" i="12"/>
  <c r="AH140" i="12"/>
  <c r="AC140" i="12"/>
  <c r="AB140" i="12"/>
  <c r="AJ140" i="12" s="1"/>
  <c r="X140" i="12"/>
  <c r="W140" i="12"/>
  <c r="AR140" i="12" s="1"/>
  <c r="S140" i="12"/>
  <c r="Q140" i="12"/>
  <c r="AF140" i="12" s="1"/>
  <c r="M140" i="12"/>
  <c r="J140" i="12"/>
  <c r="G140" i="12"/>
  <c r="AT139" i="12"/>
  <c r="AO139" i="12"/>
  <c r="AH139" i="12"/>
  <c r="AC139" i="12"/>
  <c r="AB139" i="12"/>
  <c r="AJ139" i="12" s="1"/>
  <c r="X139" i="12"/>
  <c r="W139" i="12"/>
  <c r="AR139" i="12" s="1"/>
  <c r="S139" i="12"/>
  <c r="Q139" i="12"/>
  <c r="AF139" i="12" s="1"/>
  <c r="M139" i="12"/>
  <c r="J139" i="12"/>
  <c r="G139" i="12"/>
  <c r="H139" i="12" s="1"/>
  <c r="AT138" i="12"/>
  <c r="AO138" i="12"/>
  <c r="AH138" i="12"/>
  <c r="AC138" i="12"/>
  <c r="AB138" i="12"/>
  <c r="AJ138" i="12" s="1"/>
  <c r="X138" i="12"/>
  <c r="W138" i="12"/>
  <c r="AR138" i="12" s="1"/>
  <c r="S138" i="12"/>
  <c r="Q138" i="12"/>
  <c r="AF138" i="12" s="1"/>
  <c r="M138" i="12"/>
  <c r="J138" i="12"/>
  <c r="G138" i="12"/>
  <c r="AT137" i="12"/>
  <c r="AO137" i="12"/>
  <c r="AH137" i="12"/>
  <c r="AC137" i="12"/>
  <c r="AB137" i="12"/>
  <c r="X137" i="12"/>
  <c r="W137" i="12"/>
  <c r="AR137" i="12" s="1"/>
  <c r="S137" i="12"/>
  <c r="Q137" i="12"/>
  <c r="AF137" i="12" s="1"/>
  <c r="M137" i="12"/>
  <c r="J137" i="12"/>
  <c r="G137" i="12"/>
  <c r="H137" i="12" s="1"/>
  <c r="AT136" i="12"/>
  <c r="AO136" i="12"/>
  <c r="AH136" i="12"/>
  <c r="AC136" i="12"/>
  <c r="AB136" i="12"/>
  <c r="AJ136" i="12" s="1"/>
  <c r="X136" i="12"/>
  <c r="W136" i="12"/>
  <c r="AR136" i="12" s="1"/>
  <c r="S136" i="12"/>
  <c r="Q136" i="12"/>
  <c r="AF136" i="12" s="1"/>
  <c r="M136" i="12"/>
  <c r="J136" i="12"/>
  <c r="G136" i="12"/>
  <c r="AT135" i="12"/>
  <c r="AO135" i="12"/>
  <c r="AH135" i="12"/>
  <c r="AC135" i="12"/>
  <c r="AB135" i="12"/>
  <c r="AJ135" i="12" s="1"/>
  <c r="X135" i="12"/>
  <c r="W135" i="12"/>
  <c r="AR135" i="12" s="1"/>
  <c r="S135" i="12"/>
  <c r="Q135" i="12"/>
  <c r="AF135" i="12" s="1"/>
  <c r="M135" i="12"/>
  <c r="J135" i="12"/>
  <c r="G135" i="12"/>
  <c r="H135" i="12" s="1"/>
  <c r="AT134" i="12"/>
  <c r="AO134" i="12"/>
  <c r="AH134" i="12"/>
  <c r="AC134" i="12"/>
  <c r="AB134" i="12"/>
  <c r="X134" i="12"/>
  <c r="W134" i="12"/>
  <c r="AR134" i="12" s="1"/>
  <c r="S134" i="12"/>
  <c r="Q134" i="12"/>
  <c r="AF134" i="12" s="1"/>
  <c r="M134" i="12"/>
  <c r="J134" i="12"/>
  <c r="G134" i="12"/>
  <c r="AT133" i="12"/>
  <c r="AO133" i="12"/>
  <c r="AH133" i="12"/>
  <c r="AC133" i="12"/>
  <c r="AB133" i="12"/>
  <c r="AJ133" i="12" s="1"/>
  <c r="X133" i="12"/>
  <c r="W133" i="12"/>
  <c r="AR133" i="12" s="1"/>
  <c r="S133" i="12"/>
  <c r="Q133" i="12"/>
  <c r="AF133" i="12" s="1"/>
  <c r="M133" i="12"/>
  <c r="J133" i="12"/>
  <c r="G133" i="12"/>
  <c r="AT132" i="12"/>
  <c r="AO132" i="12"/>
  <c r="AH132" i="12"/>
  <c r="AC132" i="12"/>
  <c r="AB132" i="12"/>
  <c r="X132" i="12"/>
  <c r="W132" i="12"/>
  <c r="AR132" i="12" s="1"/>
  <c r="S132" i="12"/>
  <c r="Q132" i="12"/>
  <c r="AF132" i="12" s="1"/>
  <c r="M132" i="12"/>
  <c r="J132" i="12"/>
  <c r="G132" i="12"/>
  <c r="AT131" i="12"/>
  <c r="AO131" i="12"/>
  <c r="AH131" i="12"/>
  <c r="AC131" i="12"/>
  <c r="AB131" i="12"/>
  <c r="AJ131" i="12" s="1"/>
  <c r="X131" i="12"/>
  <c r="W131" i="12"/>
  <c r="AR131" i="12" s="1"/>
  <c r="S131" i="12"/>
  <c r="Q131" i="12"/>
  <c r="AF131" i="12" s="1"/>
  <c r="M131" i="12"/>
  <c r="J131" i="12"/>
  <c r="G131" i="12"/>
  <c r="AT130" i="12"/>
  <c r="AO130" i="12"/>
  <c r="AH130" i="12"/>
  <c r="AC130" i="12"/>
  <c r="AB130" i="12"/>
  <c r="AJ130" i="12" s="1"/>
  <c r="X130" i="12"/>
  <c r="W130" i="12"/>
  <c r="AR130" i="12" s="1"/>
  <c r="S130" i="12"/>
  <c r="Q130" i="12"/>
  <c r="AF130" i="12" s="1"/>
  <c r="M130" i="12"/>
  <c r="J130" i="12"/>
  <c r="G130" i="12"/>
  <c r="AT129" i="12"/>
  <c r="AO129" i="12"/>
  <c r="AH129" i="12"/>
  <c r="AC129" i="12"/>
  <c r="AB129" i="12"/>
  <c r="AJ129" i="12" s="1"/>
  <c r="X129" i="12"/>
  <c r="W129" i="12"/>
  <c r="AR129" i="12" s="1"/>
  <c r="S129" i="12"/>
  <c r="Q129" i="12"/>
  <c r="AF129" i="12" s="1"/>
  <c r="M129" i="12"/>
  <c r="J129" i="12"/>
  <c r="G129" i="12"/>
  <c r="AT128" i="12"/>
  <c r="AO128" i="12"/>
  <c r="AH128" i="12"/>
  <c r="AC128" i="12"/>
  <c r="AB128" i="12"/>
  <c r="X128" i="12"/>
  <c r="W128" i="12"/>
  <c r="AR128" i="12" s="1"/>
  <c r="S128" i="12"/>
  <c r="Q128" i="12"/>
  <c r="AF128" i="12" s="1"/>
  <c r="M128" i="12"/>
  <c r="J128" i="12"/>
  <c r="G128" i="12"/>
  <c r="AT127" i="12"/>
  <c r="AO127" i="12"/>
  <c r="AH127" i="12"/>
  <c r="AC127" i="12"/>
  <c r="AB127" i="12"/>
  <c r="AJ127" i="12" s="1"/>
  <c r="X127" i="12"/>
  <c r="W127" i="12"/>
  <c r="AR127" i="12" s="1"/>
  <c r="S127" i="12"/>
  <c r="Q127" i="12"/>
  <c r="AF127" i="12" s="1"/>
  <c r="M127" i="12"/>
  <c r="J127" i="12"/>
  <c r="G127" i="12"/>
  <c r="AT126" i="12"/>
  <c r="AO126" i="12"/>
  <c r="AH126" i="12"/>
  <c r="AC126" i="12"/>
  <c r="AB126" i="12"/>
  <c r="AJ126" i="12" s="1"/>
  <c r="X126" i="12"/>
  <c r="W126" i="12"/>
  <c r="AR126" i="12" s="1"/>
  <c r="S126" i="12"/>
  <c r="Q126" i="12"/>
  <c r="AF126" i="12" s="1"/>
  <c r="M126" i="12"/>
  <c r="J126" i="12"/>
  <c r="G126" i="12"/>
  <c r="H126" i="12" s="1"/>
  <c r="AT125" i="12"/>
  <c r="AO125" i="12"/>
  <c r="AH125" i="12"/>
  <c r="AC125" i="12"/>
  <c r="AB125" i="12"/>
  <c r="AJ125" i="12" s="1"/>
  <c r="X125" i="12"/>
  <c r="W125" i="12"/>
  <c r="AR125" i="12" s="1"/>
  <c r="S125" i="12"/>
  <c r="Q125" i="12"/>
  <c r="AF125" i="12" s="1"/>
  <c r="M125" i="12"/>
  <c r="J125" i="12"/>
  <c r="G125" i="12"/>
  <c r="H125" i="12" s="1"/>
  <c r="AT124" i="12"/>
  <c r="AO124" i="12"/>
  <c r="AH124" i="12"/>
  <c r="AC124" i="12"/>
  <c r="AB124" i="12"/>
  <c r="AJ124" i="12" s="1"/>
  <c r="X124" i="12"/>
  <c r="W124" i="12"/>
  <c r="AR124" i="12" s="1"/>
  <c r="S124" i="12"/>
  <c r="Q124" i="12"/>
  <c r="AF124" i="12" s="1"/>
  <c r="M124" i="12"/>
  <c r="J124" i="12"/>
  <c r="G124" i="12"/>
  <c r="H124" i="12" s="1"/>
  <c r="AT123" i="12"/>
  <c r="AO123" i="12"/>
  <c r="AH123" i="12"/>
  <c r="AC123" i="12"/>
  <c r="AB123" i="12"/>
  <c r="AJ123" i="12" s="1"/>
  <c r="X123" i="12"/>
  <c r="W123" i="12"/>
  <c r="AR123" i="12" s="1"/>
  <c r="S123" i="12"/>
  <c r="Q123" i="12"/>
  <c r="AF123" i="12" s="1"/>
  <c r="M123" i="12"/>
  <c r="J123" i="12"/>
  <c r="G123" i="12"/>
  <c r="H123" i="12" s="1"/>
  <c r="AT122" i="12"/>
  <c r="AO122" i="12"/>
  <c r="AH122" i="12"/>
  <c r="AC122" i="12"/>
  <c r="AB122" i="12"/>
  <c r="AJ122" i="12" s="1"/>
  <c r="X122" i="12"/>
  <c r="W122" i="12"/>
  <c r="AR122" i="12" s="1"/>
  <c r="S122" i="12"/>
  <c r="Q122" i="12"/>
  <c r="AF122" i="12" s="1"/>
  <c r="M122" i="12"/>
  <c r="J122" i="12"/>
  <c r="G122" i="12"/>
  <c r="AT121" i="12"/>
  <c r="AO121" i="12"/>
  <c r="AH121" i="12"/>
  <c r="AC121" i="12"/>
  <c r="AB121" i="12"/>
  <c r="AJ121" i="12" s="1"/>
  <c r="X121" i="12"/>
  <c r="W121" i="12"/>
  <c r="AR121" i="12" s="1"/>
  <c r="S121" i="12"/>
  <c r="Q121" i="12"/>
  <c r="AF121" i="12" s="1"/>
  <c r="M121" i="12"/>
  <c r="J121" i="12"/>
  <c r="G121" i="12"/>
  <c r="AT120" i="12"/>
  <c r="AO120" i="12"/>
  <c r="AH120" i="12"/>
  <c r="AC120" i="12"/>
  <c r="AB120" i="12"/>
  <c r="AJ120" i="12" s="1"/>
  <c r="X120" i="12"/>
  <c r="W120" i="12"/>
  <c r="AR120" i="12" s="1"/>
  <c r="S120" i="12"/>
  <c r="Q120" i="12"/>
  <c r="AF120" i="12" s="1"/>
  <c r="M120" i="12"/>
  <c r="J120" i="12"/>
  <c r="G120" i="12"/>
  <c r="H120" i="12" s="1"/>
  <c r="AT119" i="12"/>
  <c r="AO119" i="12"/>
  <c r="AH119" i="12"/>
  <c r="AC119" i="12"/>
  <c r="AB119" i="12"/>
  <c r="AJ119" i="12" s="1"/>
  <c r="X119" i="12"/>
  <c r="W119" i="12"/>
  <c r="AR119" i="12" s="1"/>
  <c r="S119" i="12"/>
  <c r="Q119" i="12"/>
  <c r="AF119" i="12" s="1"/>
  <c r="M119" i="12"/>
  <c r="J119" i="12"/>
  <c r="G119" i="12"/>
  <c r="AT118" i="12"/>
  <c r="AH118" i="12"/>
  <c r="AB118" i="12"/>
  <c r="AJ118" i="12" s="1"/>
  <c r="X118" i="12"/>
  <c r="W118" i="12"/>
  <c r="AR118" i="12" s="1"/>
  <c r="S118" i="12"/>
  <c r="Q118" i="12"/>
  <c r="AF118" i="12" s="1"/>
  <c r="M118" i="12"/>
  <c r="J118" i="12"/>
  <c r="G118" i="12"/>
  <c r="D220" i="12"/>
  <c r="AT218" i="12"/>
  <c r="AO218" i="12"/>
  <c r="AH218" i="12"/>
  <c r="AC218" i="12"/>
  <c r="Y218" i="12"/>
  <c r="X218" i="12"/>
  <c r="W218" i="12"/>
  <c r="V218" i="12"/>
  <c r="S218" i="12"/>
  <c r="Q218" i="12"/>
  <c r="P218" i="12"/>
  <c r="M218" i="12"/>
  <c r="J218" i="12"/>
  <c r="G218" i="12"/>
  <c r="H218" i="12" s="1"/>
  <c r="AK159" i="12" l="1"/>
  <c r="AL159" i="12" s="1"/>
  <c r="AJ159" i="12"/>
  <c r="AI180" i="12"/>
  <c r="AJ180" i="12"/>
  <c r="AK192" i="12"/>
  <c r="AL192" i="12" s="1"/>
  <c r="AJ192" i="12"/>
  <c r="AE195" i="12"/>
  <c r="AJ195" i="12"/>
  <c r="AE198" i="12"/>
  <c r="AJ198" i="12"/>
  <c r="AK204" i="12"/>
  <c r="AN204" i="12" s="1"/>
  <c r="AV204" i="12" s="1"/>
  <c r="AJ204" i="12"/>
  <c r="AK208" i="12"/>
  <c r="AN208" i="12" s="1"/>
  <c r="AV208" i="12" s="1"/>
  <c r="AJ208" i="12"/>
  <c r="AE211" i="12"/>
  <c r="AJ211" i="12"/>
  <c r="AE214" i="12"/>
  <c r="AJ214" i="12"/>
  <c r="AI156" i="12"/>
  <c r="AJ156" i="12"/>
  <c r="AI183" i="12"/>
  <c r="AJ183" i="12"/>
  <c r="AI186" i="12"/>
  <c r="AJ186" i="12"/>
  <c r="AK151" i="12"/>
  <c r="AL151" i="12" s="1"/>
  <c r="AJ151" i="12"/>
  <c r="AI160" i="12"/>
  <c r="AJ160" i="12"/>
  <c r="AI178" i="12"/>
  <c r="AJ178" i="12"/>
  <c r="AI181" i="12"/>
  <c r="AJ181" i="12"/>
  <c r="AI184" i="12"/>
  <c r="AJ184" i="12"/>
  <c r="AI187" i="12"/>
  <c r="AJ187" i="12"/>
  <c r="AE193" i="12"/>
  <c r="AJ193" i="12"/>
  <c r="AE196" i="12"/>
  <c r="AJ196" i="12"/>
  <c r="AE199" i="12"/>
  <c r="AJ199" i="12"/>
  <c r="AK205" i="12"/>
  <c r="AN205" i="12" s="1"/>
  <c r="AV205" i="12" s="1"/>
  <c r="AJ205" i="12"/>
  <c r="AK209" i="12"/>
  <c r="AN209" i="12" s="1"/>
  <c r="AV209" i="12" s="1"/>
  <c r="AJ209" i="12"/>
  <c r="AE212" i="12"/>
  <c r="AJ212" i="12"/>
  <c r="AI177" i="12"/>
  <c r="AJ177" i="12"/>
  <c r="AI128" i="12"/>
  <c r="AJ128" i="12"/>
  <c r="AI152" i="12"/>
  <c r="AJ152" i="12"/>
  <c r="AK155" i="12"/>
  <c r="AL155" i="12" s="1"/>
  <c r="AJ155" i="12"/>
  <c r="AK158" i="12"/>
  <c r="AL158" i="12" s="1"/>
  <c r="AJ158" i="12"/>
  <c r="AD161" i="12"/>
  <c r="AJ161" i="12"/>
  <c r="AI179" i="12"/>
  <c r="AJ179" i="12"/>
  <c r="AI182" i="12"/>
  <c r="AJ182" i="12"/>
  <c r="AI185" i="12"/>
  <c r="AJ185" i="12"/>
  <c r="AI188" i="12"/>
  <c r="AJ188" i="12"/>
  <c r="AK191" i="12"/>
  <c r="AL191" i="12" s="1"/>
  <c r="AJ191" i="12"/>
  <c r="AE194" i="12"/>
  <c r="AJ194" i="12"/>
  <c r="AE197" i="12"/>
  <c r="AJ197" i="12"/>
  <c r="AK203" i="12"/>
  <c r="AN203" i="12" s="1"/>
  <c r="AV203" i="12" s="1"/>
  <c r="AJ203" i="12"/>
  <c r="AI162" i="12"/>
  <c r="AJ162" i="12"/>
  <c r="AI189" i="12"/>
  <c r="AJ189" i="12"/>
  <c r="AI132" i="12"/>
  <c r="AJ132" i="12"/>
  <c r="AK134" i="12"/>
  <c r="AL134" i="12" s="1"/>
  <c r="AJ134" i="12"/>
  <c r="AK137" i="12"/>
  <c r="AL137" i="12" s="1"/>
  <c r="AJ137" i="12"/>
  <c r="AK207" i="12"/>
  <c r="AN207" i="12" s="1"/>
  <c r="AV207" i="12" s="1"/>
  <c r="AJ207" i="12"/>
  <c r="AE210" i="12"/>
  <c r="AJ210" i="12"/>
  <c r="E119" i="12"/>
  <c r="H119" i="12"/>
  <c r="K119" i="12" s="1"/>
  <c r="N119" i="12" s="1"/>
  <c r="T119" i="12" s="1"/>
  <c r="E121" i="12"/>
  <c r="H121" i="12"/>
  <c r="K121" i="12" s="1"/>
  <c r="N121" i="12" s="1"/>
  <c r="T121" i="12" s="1"/>
  <c r="E122" i="12"/>
  <c r="H122" i="12"/>
  <c r="K122" i="12" s="1"/>
  <c r="N122" i="12" s="1"/>
  <c r="T122" i="12" s="1"/>
  <c r="E127" i="12"/>
  <c r="H127" i="12"/>
  <c r="K127" i="12" s="1"/>
  <c r="N127" i="12" s="1"/>
  <c r="T127" i="12" s="1"/>
  <c r="E128" i="12"/>
  <c r="H128" i="12"/>
  <c r="K128" i="12" s="1"/>
  <c r="N128" i="12" s="1"/>
  <c r="T128" i="12" s="1"/>
  <c r="E129" i="12"/>
  <c r="H129" i="12"/>
  <c r="K129" i="12" s="1"/>
  <c r="N129" i="12" s="1"/>
  <c r="T129" i="12" s="1"/>
  <c r="E130" i="12"/>
  <c r="H130" i="12"/>
  <c r="K130" i="12" s="1"/>
  <c r="N130" i="12" s="1"/>
  <c r="T130" i="12" s="1"/>
  <c r="E131" i="12"/>
  <c r="H131" i="12"/>
  <c r="K131" i="12" s="1"/>
  <c r="N131" i="12" s="1"/>
  <c r="T131" i="12" s="1"/>
  <c r="E132" i="12"/>
  <c r="H132" i="12"/>
  <c r="K132" i="12" s="1"/>
  <c r="N132" i="12" s="1"/>
  <c r="T132" i="12" s="1"/>
  <c r="E133" i="12"/>
  <c r="H133" i="12"/>
  <c r="K133" i="12" s="1"/>
  <c r="N133" i="12" s="1"/>
  <c r="T133" i="12" s="1"/>
  <c r="E134" i="12"/>
  <c r="H134" i="12"/>
  <c r="K134" i="12" s="1"/>
  <c r="N134" i="12" s="1"/>
  <c r="T134" i="12" s="1"/>
  <c r="E136" i="12"/>
  <c r="H136" i="12"/>
  <c r="K136" i="12" s="1"/>
  <c r="N136" i="12" s="1"/>
  <c r="T136" i="12" s="1"/>
  <c r="E138" i="12"/>
  <c r="H138" i="12"/>
  <c r="K138" i="12" s="1"/>
  <c r="N138" i="12" s="1"/>
  <c r="T138" i="12" s="1"/>
  <c r="E140" i="12"/>
  <c r="H140" i="12"/>
  <c r="K140" i="12" s="1"/>
  <c r="N140" i="12" s="1"/>
  <c r="T140" i="12" s="1"/>
  <c r="E142" i="12"/>
  <c r="H142" i="12"/>
  <c r="K142" i="12" s="1"/>
  <c r="N142" i="12" s="1"/>
  <c r="T142" i="12" s="1"/>
  <c r="E143" i="12"/>
  <c r="H143" i="12"/>
  <c r="K143" i="12" s="1"/>
  <c r="N143" i="12" s="1"/>
  <c r="T143" i="12" s="1"/>
  <c r="E118" i="12"/>
  <c r="H118" i="12"/>
  <c r="K118" i="12" s="1"/>
  <c r="N118" i="12" s="1"/>
  <c r="T118" i="12" s="1"/>
  <c r="K168" i="12"/>
  <c r="N168" i="12" s="1"/>
  <c r="T168" i="12" s="1"/>
  <c r="E218" i="12"/>
  <c r="E125" i="12"/>
  <c r="K207" i="12"/>
  <c r="N207" i="12" s="1"/>
  <c r="T207" i="12" s="1"/>
  <c r="AD137" i="12"/>
  <c r="E123" i="12"/>
  <c r="AD162" i="12"/>
  <c r="AD209" i="12"/>
  <c r="AD160" i="12"/>
  <c r="E124" i="12"/>
  <c r="AD158" i="12"/>
  <c r="H212" i="12"/>
  <c r="K212" i="12" s="1"/>
  <c r="N212" i="12" s="1"/>
  <c r="T212" i="12" s="1"/>
  <c r="AD191" i="12"/>
  <c r="AE203" i="12"/>
  <c r="E126" i="12"/>
  <c r="AE191" i="12"/>
  <c r="K203" i="12"/>
  <c r="N203" i="12" s="1"/>
  <c r="T203" i="12" s="1"/>
  <c r="AI158" i="12"/>
  <c r="AI191" i="12"/>
  <c r="H195" i="12"/>
  <c r="K195" i="12" s="1"/>
  <c r="N195" i="12" s="1"/>
  <c r="T195" i="12" s="1"/>
  <c r="H199" i="12"/>
  <c r="K199" i="12" s="1"/>
  <c r="N199" i="12" s="1"/>
  <c r="T199" i="12" s="1"/>
  <c r="H204" i="12"/>
  <c r="K204" i="12" s="1"/>
  <c r="N204" i="12" s="1"/>
  <c r="T204" i="12" s="1"/>
  <c r="AE207" i="12"/>
  <c r="K217" i="12"/>
  <c r="N217" i="12" s="1"/>
  <c r="T217" i="12" s="1"/>
  <c r="E120" i="12"/>
  <c r="AD205" i="12"/>
  <c r="AI209" i="12"/>
  <c r="H152" i="12"/>
  <c r="K152" i="12" s="1"/>
  <c r="N152" i="12" s="1"/>
  <c r="T152" i="12" s="1"/>
  <c r="H197" i="12"/>
  <c r="K197" i="12" s="1"/>
  <c r="N197" i="12" s="1"/>
  <c r="T197" i="12" s="1"/>
  <c r="H201" i="12"/>
  <c r="K201" i="12" s="1"/>
  <c r="N201" i="12" s="1"/>
  <c r="T201" i="12" s="1"/>
  <c r="H208" i="12"/>
  <c r="K208" i="12" s="1"/>
  <c r="N208" i="12" s="1"/>
  <c r="T208" i="12" s="1"/>
  <c r="H213" i="12"/>
  <c r="K213" i="12" s="1"/>
  <c r="N213" i="12" s="1"/>
  <c r="T213" i="12" s="1"/>
  <c r="K216" i="12"/>
  <c r="N216" i="12" s="1"/>
  <c r="T216" i="12" s="1"/>
  <c r="AI137" i="12"/>
  <c r="AI205" i="12"/>
  <c r="K120" i="12"/>
  <c r="N120" i="12" s="1"/>
  <c r="T120" i="12" s="1"/>
  <c r="K123" i="12"/>
  <c r="N123" i="12" s="1"/>
  <c r="T123" i="12" s="1"/>
  <c r="K124" i="12"/>
  <c r="N124" i="12" s="1"/>
  <c r="T124" i="12" s="1"/>
  <c r="K125" i="12"/>
  <c r="N125" i="12" s="1"/>
  <c r="T125" i="12" s="1"/>
  <c r="K126" i="12"/>
  <c r="N126" i="12" s="1"/>
  <c r="T126" i="12" s="1"/>
  <c r="E175" i="12"/>
  <c r="E176" i="12"/>
  <c r="E177" i="12"/>
  <c r="E178" i="12"/>
  <c r="E179" i="12"/>
  <c r="E180" i="12"/>
  <c r="E181" i="12"/>
  <c r="E182" i="12"/>
  <c r="E183" i="12"/>
  <c r="E184" i="12"/>
  <c r="E185" i="12"/>
  <c r="E186" i="12"/>
  <c r="E187" i="12"/>
  <c r="E188" i="12"/>
  <c r="E189" i="12"/>
  <c r="AD203" i="12"/>
  <c r="AD207" i="12"/>
  <c r="E217" i="12"/>
  <c r="E216" i="12"/>
  <c r="H148" i="12"/>
  <c r="K148" i="12" s="1"/>
  <c r="N148" i="12" s="1"/>
  <c r="T148" i="12" s="1"/>
  <c r="H156" i="12"/>
  <c r="K156" i="12" s="1"/>
  <c r="N156" i="12" s="1"/>
  <c r="T156" i="12" s="1"/>
  <c r="K170" i="12"/>
  <c r="N170" i="12" s="1"/>
  <c r="T170" i="12" s="1"/>
  <c r="K174" i="12"/>
  <c r="N174" i="12" s="1"/>
  <c r="T174" i="12" s="1"/>
  <c r="K175" i="12"/>
  <c r="N175" i="12" s="1"/>
  <c r="T175" i="12" s="1"/>
  <c r="K176" i="12"/>
  <c r="N176" i="12" s="1"/>
  <c r="T176" i="12" s="1"/>
  <c r="AD193" i="12"/>
  <c r="AE139" i="12"/>
  <c r="H146" i="12"/>
  <c r="K146" i="12" s="1"/>
  <c r="N146" i="12" s="1"/>
  <c r="T146" i="12" s="1"/>
  <c r="H147" i="12"/>
  <c r="K147" i="12" s="1"/>
  <c r="N147" i="12" s="1"/>
  <c r="T147" i="12" s="1"/>
  <c r="AI203" i="12"/>
  <c r="K205" i="12"/>
  <c r="N205" i="12" s="1"/>
  <c r="T205" i="12" s="1"/>
  <c r="AE205" i="12"/>
  <c r="H206" i="12"/>
  <c r="K206" i="12" s="1"/>
  <c r="N206" i="12" s="1"/>
  <c r="T206" i="12" s="1"/>
  <c r="AI207" i="12"/>
  <c r="K209" i="12"/>
  <c r="N209" i="12" s="1"/>
  <c r="T209" i="12" s="1"/>
  <c r="AE209" i="12"/>
  <c r="AK130" i="12"/>
  <c r="AL130" i="12" s="1"/>
  <c r="AI130" i="12"/>
  <c r="AD130" i="12"/>
  <c r="K218" i="12"/>
  <c r="N218" i="12" s="1"/>
  <c r="T218" i="12" s="1"/>
  <c r="E135" i="12"/>
  <c r="K135" i="12"/>
  <c r="N135" i="12" s="1"/>
  <c r="T135" i="12" s="1"/>
  <c r="AK136" i="12"/>
  <c r="AL136" i="12" s="1"/>
  <c r="AE136" i="12"/>
  <c r="E137" i="12"/>
  <c r="K137" i="12"/>
  <c r="N137" i="12" s="1"/>
  <c r="T137" i="12" s="1"/>
  <c r="AK138" i="12"/>
  <c r="AL138" i="12" s="1"/>
  <c r="AE138" i="12"/>
  <c r="AE134" i="12"/>
  <c r="AK135" i="12"/>
  <c r="AL135" i="12" s="1"/>
  <c r="AE135" i="12"/>
  <c r="AI135" i="12"/>
  <c r="E145" i="12"/>
  <c r="H145" i="12"/>
  <c r="K145" i="12" s="1"/>
  <c r="N145" i="12" s="1"/>
  <c r="T145" i="12" s="1"/>
  <c r="AI167" i="12"/>
  <c r="AD167" i="12"/>
  <c r="AK167" i="12"/>
  <c r="AN167" i="12" s="1"/>
  <c r="AD135" i="12"/>
  <c r="E139" i="12"/>
  <c r="K139" i="12"/>
  <c r="N139" i="12" s="1"/>
  <c r="T139" i="12" s="1"/>
  <c r="E141" i="12"/>
  <c r="K141" i="12"/>
  <c r="N141" i="12" s="1"/>
  <c r="T141" i="12" s="1"/>
  <c r="H144" i="12"/>
  <c r="K144" i="12" s="1"/>
  <c r="N144" i="12" s="1"/>
  <c r="T144" i="12" s="1"/>
  <c r="AI169" i="12"/>
  <c r="AD169" i="12"/>
  <c r="AK169" i="12"/>
  <c r="AN169" i="12" s="1"/>
  <c r="AV169" i="12" s="1"/>
  <c r="AE216" i="12"/>
  <c r="AI216" i="12"/>
  <c r="AD216" i="12"/>
  <c r="AK216" i="12"/>
  <c r="AE137" i="12"/>
  <c r="H151" i="12"/>
  <c r="K151" i="12" s="1"/>
  <c r="N151" i="12" s="1"/>
  <c r="T151" i="12" s="1"/>
  <c r="H155" i="12"/>
  <c r="K155" i="12" s="1"/>
  <c r="N155" i="12" s="1"/>
  <c r="T155" i="12" s="1"/>
  <c r="H158" i="12"/>
  <c r="K158" i="12" s="1"/>
  <c r="N158" i="12" s="1"/>
  <c r="T158" i="12" s="1"/>
  <c r="AE158" i="12"/>
  <c r="AI161" i="12"/>
  <c r="K167" i="12"/>
  <c r="N167" i="12" s="1"/>
  <c r="T167" i="12" s="1"/>
  <c r="K169" i="12"/>
  <c r="N169" i="12" s="1"/>
  <c r="T169" i="12" s="1"/>
  <c r="K171" i="12"/>
  <c r="N171" i="12" s="1"/>
  <c r="T171" i="12" s="1"/>
  <c r="K172" i="12"/>
  <c r="N172" i="12" s="1"/>
  <c r="T172" i="12" s="1"/>
  <c r="K173" i="12"/>
  <c r="N173" i="12" s="1"/>
  <c r="T173" i="12" s="1"/>
  <c r="K177" i="12"/>
  <c r="N177" i="12" s="1"/>
  <c r="T177" i="12" s="1"/>
  <c r="K178" i="12"/>
  <c r="N178" i="12" s="1"/>
  <c r="T178" i="12" s="1"/>
  <c r="K179" i="12"/>
  <c r="N179" i="12" s="1"/>
  <c r="T179" i="12" s="1"/>
  <c r="K180" i="12"/>
  <c r="N180" i="12" s="1"/>
  <c r="T180" i="12" s="1"/>
  <c r="K181" i="12"/>
  <c r="N181" i="12" s="1"/>
  <c r="T181" i="12" s="1"/>
  <c r="K182" i="12"/>
  <c r="N182" i="12" s="1"/>
  <c r="T182" i="12" s="1"/>
  <c r="K183" i="12"/>
  <c r="N183" i="12" s="1"/>
  <c r="T183" i="12" s="1"/>
  <c r="K184" i="12"/>
  <c r="N184" i="12" s="1"/>
  <c r="T184" i="12" s="1"/>
  <c r="K185" i="12"/>
  <c r="N185" i="12" s="1"/>
  <c r="T185" i="12" s="1"/>
  <c r="K186" i="12"/>
  <c r="N186" i="12" s="1"/>
  <c r="T186" i="12" s="1"/>
  <c r="K187" i="12"/>
  <c r="N187" i="12" s="1"/>
  <c r="T187" i="12" s="1"/>
  <c r="K188" i="12"/>
  <c r="N188" i="12" s="1"/>
  <c r="T188" i="12" s="1"/>
  <c r="K189" i="12"/>
  <c r="N189" i="12" s="1"/>
  <c r="T189" i="12" s="1"/>
  <c r="H192" i="12"/>
  <c r="K192" i="12" s="1"/>
  <c r="N192" i="12" s="1"/>
  <c r="T192" i="12" s="1"/>
  <c r="H194" i="12"/>
  <c r="K194" i="12" s="1"/>
  <c r="N194" i="12" s="1"/>
  <c r="T194" i="12" s="1"/>
  <c r="H196" i="12"/>
  <c r="K196" i="12" s="1"/>
  <c r="N196" i="12" s="1"/>
  <c r="T196" i="12" s="1"/>
  <c r="H198" i="12"/>
  <c r="K198" i="12" s="1"/>
  <c r="N198" i="12" s="1"/>
  <c r="T198" i="12" s="1"/>
  <c r="H200" i="12"/>
  <c r="K200" i="12" s="1"/>
  <c r="N200" i="12" s="1"/>
  <c r="T200" i="12" s="1"/>
  <c r="H210" i="12"/>
  <c r="K210" i="12" s="1"/>
  <c r="N210" i="12" s="1"/>
  <c r="T210" i="12" s="1"/>
  <c r="H211" i="12"/>
  <c r="K211" i="12" s="1"/>
  <c r="N211" i="12" s="1"/>
  <c r="T211" i="12" s="1"/>
  <c r="H214" i="12"/>
  <c r="K214" i="12" s="1"/>
  <c r="N214" i="12" s="1"/>
  <c r="T214" i="12" s="1"/>
  <c r="H215" i="12"/>
  <c r="K215" i="12" s="1"/>
  <c r="N215" i="12" s="1"/>
  <c r="T215" i="12" s="1"/>
  <c r="E168" i="12"/>
  <c r="E170" i="12"/>
  <c r="E167" i="12"/>
  <c r="E169" i="12"/>
  <c r="E171" i="12"/>
  <c r="E172" i="12"/>
  <c r="E173" i="12"/>
  <c r="E174" i="12"/>
  <c r="H202" i="12"/>
  <c r="K202" i="12" s="1"/>
  <c r="N202" i="12" s="1"/>
  <c r="T202" i="12" s="1"/>
  <c r="E203" i="12"/>
  <c r="E205" i="12"/>
  <c r="E207" i="12"/>
  <c r="E209" i="12"/>
  <c r="AE119" i="12"/>
  <c r="AK119" i="12"/>
  <c r="AI119" i="12"/>
  <c r="AD119" i="12"/>
  <c r="AK120" i="12"/>
  <c r="AE120" i="12"/>
  <c r="AI120" i="12"/>
  <c r="AD120" i="12"/>
  <c r="AK121" i="12"/>
  <c r="AE121" i="12"/>
  <c r="AI121" i="12"/>
  <c r="AD121" i="12"/>
  <c r="AK122" i="12"/>
  <c r="AE122" i="12"/>
  <c r="AI122" i="12"/>
  <c r="AD122" i="12"/>
  <c r="AK123" i="12"/>
  <c r="AE123" i="12"/>
  <c r="AI123" i="12"/>
  <c r="AD123" i="12"/>
  <c r="AK124" i="12"/>
  <c r="AE124" i="12"/>
  <c r="AI124" i="12"/>
  <c r="AD124" i="12"/>
  <c r="AK125" i="12"/>
  <c r="AE125" i="12"/>
  <c r="AI125" i="12"/>
  <c r="AD125" i="12"/>
  <c r="AK126" i="12"/>
  <c r="AE126" i="12"/>
  <c r="AI126" i="12"/>
  <c r="AD126" i="12"/>
  <c r="AE129" i="12"/>
  <c r="AI129" i="12"/>
  <c r="AD129" i="12"/>
  <c r="AK129" i="12"/>
  <c r="AK131" i="12"/>
  <c r="AE131" i="12"/>
  <c r="AI131" i="12"/>
  <c r="AD131" i="12"/>
  <c r="AK118" i="12"/>
  <c r="AD118" i="12"/>
  <c r="AE118" i="12"/>
  <c r="AI118" i="12"/>
  <c r="AK127" i="12"/>
  <c r="AE127" i="12"/>
  <c r="AI127" i="12"/>
  <c r="AD127" i="12"/>
  <c r="AK133" i="12"/>
  <c r="AE133" i="12"/>
  <c r="AI133" i="12"/>
  <c r="AD133" i="12"/>
  <c r="AE128" i="12"/>
  <c r="AE132" i="12"/>
  <c r="AD134" i="12"/>
  <c r="AI134" i="12"/>
  <c r="AD136" i="12"/>
  <c r="AI136" i="12"/>
  <c r="AD138" i="12"/>
  <c r="AI138" i="12"/>
  <c r="AK143" i="12"/>
  <c r="AE143" i="12"/>
  <c r="AI143" i="12"/>
  <c r="AD143" i="12"/>
  <c r="AK147" i="12"/>
  <c r="AE147" i="12"/>
  <c r="AI147" i="12"/>
  <c r="AD147" i="12"/>
  <c r="AK128" i="12"/>
  <c r="AK132" i="12"/>
  <c r="AK140" i="12"/>
  <c r="AE140" i="12"/>
  <c r="AI140" i="12"/>
  <c r="AD140" i="12"/>
  <c r="AK144" i="12"/>
  <c r="AE144" i="12"/>
  <c r="AI144" i="12"/>
  <c r="AD144" i="12"/>
  <c r="AK148" i="12"/>
  <c r="AE148" i="12"/>
  <c r="AI148" i="12"/>
  <c r="AD148" i="12"/>
  <c r="AE149" i="12"/>
  <c r="AI149" i="12"/>
  <c r="AD149" i="12"/>
  <c r="AK149" i="12"/>
  <c r="AK150" i="12"/>
  <c r="AE150" i="12"/>
  <c r="AI150" i="12"/>
  <c r="AD150" i="12"/>
  <c r="AE153" i="12"/>
  <c r="AI153" i="12"/>
  <c r="AD153" i="12"/>
  <c r="AK153" i="12"/>
  <c r="AK154" i="12"/>
  <c r="AE154" i="12"/>
  <c r="AI154" i="12"/>
  <c r="AD154" i="12"/>
  <c r="AE157" i="12"/>
  <c r="AI157" i="12"/>
  <c r="AD157" i="12"/>
  <c r="AK157" i="12"/>
  <c r="AE130" i="12"/>
  <c r="AK141" i="12"/>
  <c r="AE141" i="12"/>
  <c r="AI141" i="12"/>
  <c r="AD141" i="12"/>
  <c r="AK145" i="12"/>
  <c r="AE145" i="12"/>
  <c r="AI145" i="12"/>
  <c r="AD145" i="12"/>
  <c r="AD128" i="12"/>
  <c r="AD132" i="12"/>
  <c r="AK139" i="12"/>
  <c r="AI139" i="12"/>
  <c r="AD139" i="12"/>
  <c r="AK142" i="12"/>
  <c r="AE142" i="12"/>
  <c r="AI142" i="12"/>
  <c r="AD142" i="12"/>
  <c r="AK146" i="12"/>
  <c r="AE146" i="12"/>
  <c r="AI146" i="12"/>
  <c r="AD146" i="12"/>
  <c r="AN151" i="12"/>
  <c r="AV151" i="12" s="1"/>
  <c r="AN155" i="12"/>
  <c r="AV155" i="12" s="1"/>
  <c r="H149" i="12"/>
  <c r="K149" i="12" s="1"/>
  <c r="N149" i="12" s="1"/>
  <c r="T149" i="12" s="1"/>
  <c r="AD151" i="12"/>
  <c r="AI151" i="12"/>
  <c r="AE152" i="12"/>
  <c r="H153" i="12"/>
  <c r="K153" i="12" s="1"/>
  <c r="N153" i="12" s="1"/>
  <c r="T153" i="12" s="1"/>
  <c r="AD155" i="12"/>
  <c r="AI155" i="12"/>
  <c r="AE156" i="12"/>
  <c r="H157" i="12"/>
  <c r="K157" i="12" s="1"/>
  <c r="N157" i="12" s="1"/>
  <c r="T157" i="12" s="1"/>
  <c r="AD159" i="12"/>
  <c r="AI159" i="12"/>
  <c r="AK160" i="12"/>
  <c r="AE160" i="12"/>
  <c r="AK161" i="12"/>
  <c r="AE161" i="12"/>
  <c r="AK162" i="12"/>
  <c r="AE162" i="12"/>
  <c r="K163" i="12"/>
  <c r="N163" i="12" s="1"/>
  <c r="T163" i="12" s="1"/>
  <c r="AK163" i="12"/>
  <c r="AE163" i="12"/>
  <c r="AI163" i="12"/>
  <c r="AD163" i="12"/>
  <c r="K164" i="12"/>
  <c r="N164" i="12" s="1"/>
  <c r="T164" i="12" s="1"/>
  <c r="AK164" i="12"/>
  <c r="AE164" i="12"/>
  <c r="AI164" i="12"/>
  <c r="AD164" i="12"/>
  <c r="K165" i="12"/>
  <c r="N165" i="12" s="1"/>
  <c r="T165" i="12" s="1"/>
  <c r="AK165" i="12"/>
  <c r="AE165" i="12"/>
  <c r="AI165" i="12"/>
  <c r="AD165" i="12"/>
  <c r="K166" i="12"/>
  <c r="N166" i="12" s="1"/>
  <c r="T166" i="12" s="1"/>
  <c r="AK166" i="12"/>
  <c r="AE166" i="12"/>
  <c r="AI166" i="12"/>
  <c r="AD166" i="12"/>
  <c r="AE151" i="12"/>
  <c r="AK152" i="12"/>
  <c r="AE155" i="12"/>
  <c r="AK156" i="12"/>
  <c r="AE159" i="12"/>
  <c r="AN159" i="12"/>
  <c r="AV159" i="12" s="1"/>
  <c r="H150" i="12"/>
  <c r="K150" i="12" s="1"/>
  <c r="N150" i="12" s="1"/>
  <c r="T150" i="12" s="1"/>
  <c r="AD152" i="12"/>
  <c r="H154" i="12"/>
  <c r="K154" i="12" s="1"/>
  <c r="N154" i="12" s="1"/>
  <c r="T154" i="12" s="1"/>
  <c r="AD156" i="12"/>
  <c r="H159" i="12"/>
  <c r="K159" i="12" s="1"/>
  <c r="N159" i="12" s="1"/>
  <c r="T159" i="12" s="1"/>
  <c r="H160" i="12"/>
  <c r="K160" i="12" s="1"/>
  <c r="N160" i="12" s="1"/>
  <c r="T160" i="12" s="1"/>
  <c r="E160" i="12"/>
  <c r="H161" i="12"/>
  <c r="K161" i="12" s="1"/>
  <c r="N161" i="12" s="1"/>
  <c r="T161" i="12" s="1"/>
  <c r="E161" i="12"/>
  <c r="H162" i="12"/>
  <c r="K162" i="12" s="1"/>
  <c r="N162" i="12" s="1"/>
  <c r="T162" i="12" s="1"/>
  <c r="E162" i="12"/>
  <c r="E163" i="12"/>
  <c r="E164" i="12"/>
  <c r="E165" i="12"/>
  <c r="E166" i="12"/>
  <c r="AI172" i="12"/>
  <c r="AD172" i="12"/>
  <c r="AE172" i="12"/>
  <c r="AK172" i="12"/>
  <c r="AI176" i="12"/>
  <c r="AD176" i="12"/>
  <c r="AE176" i="12"/>
  <c r="AK176" i="12"/>
  <c r="AE168" i="12"/>
  <c r="AE170" i="12"/>
  <c r="AI173" i="12"/>
  <c r="AD173" i="12"/>
  <c r="AE173" i="12"/>
  <c r="AK173" i="12"/>
  <c r="AK190" i="12"/>
  <c r="AE190" i="12"/>
  <c r="AI190" i="12"/>
  <c r="AD190" i="12"/>
  <c r="AI168" i="12"/>
  <c r="AI170" i="12"/>
  <c r="AI174" i="12"/>
  <c r="AD174" i="12"/>
  <c r="AE174" i="12"/>
  <c r="AK174" i="12"/>
  <c r="AE167" i="12"/>
  <c r="AD168" i="12"/>
  <c r="AK168" i="12"/>
  <c r="AE169" i="12"/>
  <c r="AD170" i="12"/>
  <c r="AK170" i="12"/>
  <c r="AI171" i="12"/>
  <c r="AD171" i="12"/>
  <c r="AE171" i="12"/>
  <c r="AK171" i="12"/>
  <c r="AI175" i="12"/>
  <c r="AD175" i="12"/>
  <c r="AE175" i="12"/>
  <c r="AK175" i="12"/>
  <c r="AE177" i="12"/>
  <c r="AE178" i="12"/>
  <c r="AE179" i="12"/>
  <c r="AE180" i="12"/>
  <c r="AE181" i="12"/>
  <c r="AE182" i="12"/>
  <c r="AE183" i="12"/>
  <c r="AE184" i="12"/>
  <c r="AE185" i="12"/>
  <c r="AE186" i="12"/>
  <c r="AE187" i="12"/>
  <c r="AE188" i="12"/>
  <c r="AE189" i="12"/>
  <c r="H191" i="12"/>
  <c r="K191" i="12" s="1"/>
  <c r="N191" i="12" s="1"/>
  <c r="T191" i="12" s="1"/>
  <c r="AE192" i="12"/>
  <c r="H193" i="12"/>
  <c r="K193" i="12" s="1"/>
  <c r="N193" i="12" s="1"/>
  <c r="T193" i="12" s="1"/>
  <c r="AK195" i="12"/>
  <c r="AI195" i="12"/>
  <c r="AD195" i="12"/>
  <c r="AK197" i="12"/>
  <c r="AI197" i="12"/>
  <c r="AD197" i="12"/>
  <c r="AK199" i="12"/>
  <c r="AI199" i="12"/>
  <c r="AD199" i="12"/>
  <c r="AK202" i="12"/>
  <c r="AE202" i="12"/>
  <c r="AI202" i="12"/>
  <c r="AD202" i="12"/>
  <c r="AK177" i="12"/>
  <c r="AK178" i="12"/>
  <c r="AK179" i="12"/>
  <c r="AK180" i="12"/>
  <c r="AK181" i="12"/>
  <c r="AK182" i="12"/>
  <c r="AK183" i="12"/>
  <c r="AK184" i="12"/>
  <c r="AK185" i="12"/>
  <c r="AK186" i="12"/>
  <c r="AK187" i="12"/>
  <c r="AK188" i="12"/>
  <c r="AK189" i="12"/>
  <c r="AK194" i="12"/>
  <c r="AI194" i="12"/>
  <c r="AD194" i="12"/>
  <c r="AK196" i="12"/>
  <c r="AI196" i="12"/>
  <c r="AD196" i="12"/>
  <c r="AK198" i="12"/>
  <c r="AI198" i="12"/>
  <c r="AD198" i="12"/>
  <c r="AK200" i="12"/>
  <c r="AE200" i="12"/>
  <c r="AI200" i="12"/>
  <c r="AD200" i="12"/>
  <c r="AD177" i="12"/>
  <c r="AD178" i="12"/>
  <c r="AD179" i="12"/>
  <c r="AD180" i="12"/>
  <c r="AD181" i="12"/>
  <c r="AD182" i="12"/>
  <c r="AD183" i="12"/>
  <c r="AD184" i="12"/>
  <c r="AD185" i="12"/>
  <c r="AD186" i="12"/>
  <c r="AD187" i="12"/>
  <c r="AD188" i="12"/>
  <c r="AD189" i="12"/>
  <c r="H190" i="12"/>
  <c r="K190" i="12" s="1"/>
  <c r="N190" i="12" s="1"/>
  <c r="T190" i="12" s="1"/>
  <c r="AD192" i="12"/>
  <c r="AI192" i="12"/>
  <c r="AK193" i="12"/>
  <c r="AI193" i="12"/>
  <c r="AK201" i="12"/>
  <c r="AE201" i="12"/>
  <c r="AI201" i="12"/>
  <c r="AD201" i="12"/>
  <c r="AD204" i="12"/>
  <c r="AD206" i="12"/>
  <c r="AD208" i="12"/>
  <c r="AI212" i="12"/>
  <c r="AD212" i="12"/>
  <c r="AK212" i="12"/>
  <c r="AE204" i="12"/>
  <c r="AE206" i="12"/>
  <c r="AE208" i="12"/>
  <c r="AI213" i="12"/>
  <c r="AD213" i="12"/>
  <c r="AK213" i="12"/>
  <c r="AI210" i="12"/>
  <c r="AD210" i="12"/>
  <c r="AK210" i="12"/>
  <c r="AI214" i="12"/>
  <c r="AD214" i="12"/>
  <c r="AK214" i="12"/>
  <c r="AI204" i="12"/>
  <c r="AI206" i="12"/>
  <c r="AI208" i="12"/>
  <c r="AI211" i="12"/>
  <c r="AD211" i="12"/>
  <c r="AK211" i="12"/>
  <c r="AE213" i="12"/>
  <c r="AE215" i="12"/>
  <c r="AI215" i="12"/>
  <c r="AD215" i="12"/>
  <c r="AK215" i="12"/>
  <c r="AE217" i="12"/>
  <c r="AI217" i="12"/>
  <c r="AD217" i="12"/>
  <c r="AK217" i="12"/>
  <c r="AB218" i="12"/>
  <c r="AJ218" i="12" s="1"/>
  <c r="AF218" i="12"/>
  <c r="AR218" i="12"/>
  <c r="AL1" i="12"/>
  <c r="AN158" i="12" l="1"/>
  <c r="AV158" i="12" s="1"/>
  <c r="AL208" i="12"/>
  <c r="AW205" i="12"/>
  <c r="AX205" i="12" s="1"/>
  <c r="AU205" i="12"/>
  <c r="AQ208" i="12"/>
  <c r="AP208" i="12"/>
  <c r="AQ205" i="12"/>
  <c r="AQ209" i="12"/>
  <c r="AW208" i="12"/>
  <c r="AX208" i="12" s="1"/>
  <c r="AU208" i="12"/>
  <c r="AL204" i="12"/>
  <c r="AN192" i="12"/>
  <c r="AV192" i="12" s="1"/>
  <c r="AW209" i="12"/>
  <c r="AX209" i="12" s="1"/>
  <c r="AW204" i="12"/>
  <c r="AX204" i="12" s="1"/>
  <c r="AU203" i="12"/>
  <c r="AW207" i="12"/>
  <c r="AX207" i="12" s="1"/>
  <c r="AL205" i="12"/>
  <c r="AW203" i="12"/>
  <c r="AX203" i="12" s="1"/>
  <c r="AL203" i="12"/>
  <c r="AU209" i="12"/>
  <c r="AP207" i="12"/>
  <c r="AP204" i="12"/>
  <c r="AU207" i="12"/>
  <c r="AQ203" i="12"/>
  <c r="AN191" i="12"/>
  <c r="AV191" i="12" s="1"/>
  <c r="AP209" i="12"/>
  <c r="AQ207" i="12"/>
  <c r="AP205" i="12"/>
  <c r="AP203" i="12"/>
  <c r="AQ204" i="12"/>
  <c r="AU204" i="12"/>
  <c r="AN137" i="12"/>
  <c r="AV137" i="12" s="1"/>
  <c r="AN134" i="12"/>
  <c r="AV134" i="12" s="1"/>
  <c r="AL209" i="12"/>
  <c r="AL207" i="12"/>
  <c r="AU167" i="12"/>
  <c r="AV167" i="12"/>
  <c r="AW167" i="12"/>
  <c r="AX167" i="12" s="1"/>
  <c r="AL167" i="12"/>
  <c r="AU169" i="12"/>
  <c r="AL169" i="12"/>
  <c r="AP169" i="12"/>
  <c r="AK206" i="12"/>
  <c r="AN206" i="12" s="1"/>
  <c r="AV206" i="12" s="1"/>
  <c r="AP167" i="12"/>
  <c r="AQ167" i="12"/>
  <c r="AW169" i="12"/>
  <c r="AX169" i="12" s="1"/>
  <c r="AN136" i="12"/>
  <c r="AN135" i="12"/>
  <c r="AN130" i="12"/>
  <c r="AN138" i="12"/>
  <c r="AQ169" i="12"/>
  <c r="AN216" i="12"/>
  <c r="AV216" i="12" s="1"/>
  <c r="AL216" i="12"/>
  <c r="AN217" i="12"/>
  <c r="AV217" i="12" s="1"/>
  <c r="AL217" i="12"/>
  <c r="AN211" i="12"/>
  <c r="AV211" i="12" s="1"/>
  <c r="AL211" i="12"/>
  <c r="AN196" i="12"/>
  <c r="AV196" i="12" s="1"/>
  <c r="AL196" i="12"/>
  <c r="AU192" i="12"/>
  <c r="AN187" i="12"/>
  <c r="AV187" i="12" s="1"/>
  <c r="AL187" i="12"/>
  <c r="AN183" i="12"/>
  <c r="AV183" i="12" s="1"/>
  <c r="AL183" i="12"/>
  <c r="AN179" i="12"/>
  <c r="AV179" i="12" s="1"/>
  <c r="AL179" i="12"/>
  <c r="AN170" i="12"/>
  <c r="AV170" i="12" s="1"/>
  <c r="AL170" i="12"/>
  <c r="AN174" i="12"/>
  <c r="AV174" i="12" s="1"/>
  <c r="AL174" i="12"/>
  <c r="AN173" i="12"/>
  <c r="AV173" i="12" s="1"/>
  <c r="AL173" i="12"/>
  <c r="AU159" i="12"/>
  <c r="AP159" i="12"/>
  <c r="AQ159" i="12"/>
  <c r="AW159" i="12"/>
  <c r="AX159" i="12" s="1"/>
  <c r="AN163" i="12"/>
  <c r="AV163" i="12" s="1"/>
  <c r="AL163" i="12"/>
  <c r="AN142" i="12"/>
  <c r="AV142" i="12" s="1"/>
  <c r="AL142" i="12"/>
  <c r="AL150" i="12"/>
  <c r="AN150" i="12"/>
  <c r="AV150" i="12" s="1"/>
  <c r="AN144" i="12"/>
  <c r="AV144" i="12" s="1"/>
  <c r="AL144" i="12"/>
  <c r="AN147" i="12"/>
  <c r="AV147" i="12" s="1"/>
  <c r="AL147" i="12"/>
  <c r="AL126" i="12"/>
  <c r="AN126" i="12"/>
  <c r="AV126" i="12" s="1"/>
  <c r="AL122" i="12"/>
  <c r="AN122" i="12"/>
  <c r="AV122" i="12" s="1"/>
  <c r="AL121" i="12"/>
  <c r="AN121" i="12"/>
  <c r="AV121" i="12" s="1"/>
  <c r="AN215" i="12"/>
  <c r="AV215" i="12" s="1"/>
  <c r="AL215" i="12"/>
  <c r="AN212" i="12"/>
  <c r="AV212" i="12" s="1"/>
  <c r="AL212" i="12"/>
  <c r="AN198" i="12"/>
  <c r="AV198" i="12" s="1"/>
  <c r="AL198" i="12"/>
  <c r="AN186" i="12"/>
  <c r="AV186" i="12" s="1"/>
  <c r="AL186" i="12"/>
  <c r="AN182" i="12"/>
  <c r="AV182" i="12" s="1"/>
  <c r="AL182" i="12"/>
  <c r="AN178" i="12"/>
  <c r="AV178" i="12" s="1"/>
  <c r="AL178" i="12"/>
  <c r="AN168" i="12"/>
  <c r="AV168" i="12" s="1"/>
  <c r="AL168" i="12"/>
  <c r="AN172" i="12"/>
  <c r="AV172" i="12" s="1"/>
  <c r="AL172" i="12"/>
  <c r="AN164" i="12"/>
  <c r="AV164" i="12" s="1"/>
  <c r="AL164" i="12"/>
  <c r="AL162" i="12"/>
  <c r="AN162" i="12"/>
  <c r="AV162" i="12" s="1"/>
  <c r="AQ158" i="12"/>
  <c r="AW158" i="12"/>
  <c r="AX158" i="12" s="1"/>
  <c r="AQ151" i="12"/>
  <c r="AW151" i="12"/>
  <c r="AX151" i="12" s="1"/>
  <c r="AP151" i="12"/>
  <c r="AU151" i="12"/>
  <c r="AN145" i="12"/>
  <c r="AV145" i="12" s="1"/>
  <c r="AL145" i="12"/>
  <c r="AL154" i="12"/>
  <c r="AN154" i="12"/>
  <c r="AV154" i="12" s="1"/>
  <c r="AL149" i="12"/>
  <c r="AN149" i="12"/>
  <c r="AV149" i="12" s="1"/>
  <c r="AN140" i="12"/>
  <c r="AV140" i="12" s="1"/>
  <c r="AL140" i="12"/>
  <c r="AL128" i="12"/>
  <c r="AN128" i="12"/>
  <c r="AV128" i="12" s="1"/>
  <c r="AN143" i="12"/>
  <c r="AV143" i="12" s="1"/>
  <c r="AL143" i="12"/>
  <c r="AL133" i="12"/>
  <c r="AN133" i="12"/>
  <c r="AV133" i="12" s="1"/>
  <c r="AN118" i="12"/>
  <c r="AV118" i="12" s="1"/>
  <c r="AL118" i="12"/>
  <c r="AL131" i="12"/>
  <c r="AN131" i="12"/>
  <c r="AV131" i="12" s="1"/>
  <c r="AL125" i="12"/>
  <c r="AN125" i="12"/>
  <c r="AV125" i="12" s="1"/>
  <c r="AN201" i="12"/>
  <c r="AV201" i="12" s="1"/>
  <c r="AL201" i="12"/>
  <c r="AN200" i="12"/>
  <c r="AV200" i="12" s="1"/>
  <c r="AL200" i="12"/>
  <c r="AN189" i="12"/>
  <c r="AV189" i="12" s="1"/>
  <c r="AL189" i="12"/>
  <c r="AN185" i="12"/>
  <c r="AV185" i="12" s="1"/>
  <c r="AL185" i="12"/>
  <c r="AN181" i="12"/>
  <c r="AV181" i="12" s="1"/>
  <c r="AL181" i="12"/>
  <c r="AN177" i="12"/>
  <c r="AV177" i="12" s="1"/>
  <c r="AL177" i="12"/>
  <c r="AN171" i="12"/>
  <c r="AV171" i="12" s="1"/>
  <c r="AL171" i="12"/>
  <c r="AL190" i="12"/>
  <c r="AN190" i="12"/>
  <c r="AV190" i="12" s="1"/>
  <c r="AN176" i="12"/>
  <c r="AV176" i="12" s="1"/>
  <c r="AL176" i="12"/>
  <c r="AN165" i="12"/>
  <c r="AV165" i="12" s="1"/>
  <c r="AL165" i="12"/>
  <c r="AL161" i="12"/>
  <c r="AN161" i="12"/>
  <c r="AV161" i="12" s="1"/>
  <c r="AN141" i="12"/>
  <c r="AV141" i="12" s="1"/>
  <c r="AL141" i="12"/>
  <c r="AL153" i="12"/>
  <c r="AN153" i="12"/>
  <c r="AV153" i="12" s="1"/>
  <c r="AL127" i="12"/>
  <c r="AN127" i="12"/>
  <c r="AV127" i="12" s="1"/>
  <c r="AL129" i="12"/>
  <c r="AN129" i="12"/>
  <c r="AV129" i="12" s="1"/>
  <c r="AN124" i="12"/>
  <c r="AV124" i="12" s="1"/>
  <c r="AL124" i="12"/>
  <c r="AL120" i="12"/>
  <c r="AN120" i="12"/>
  <c r="AV120" i="12" s="1"/>
  <c r="AN119" i="12"/>
  <c r="AV119" i="12" s="1"/>
  <c r="AL119" i="12"/>
  <c r="AN214" i="12"/>
  <c r="AV214" i="12" s="1"/>
  <c r="AL214" i="12"/>
  <c r="AN210" i="12"/>
  <c r="AV210" i="12" s="1"/>
  <c r="AL210" i="12"/>
  <c r="AN213" i="12"/>
  <c r="AV213" i="12" s="1"/>
  <c r="AL213" i="12"/>
  <c r="AN193" i="12"/>
  <c r="AV193" i="12" s="1"/>
  <c r="AL193" i="12"/>
  <c r="AN194" i="12"/>
  <c r="AV194" i="12" s="1"/>
  <c r="AL194" i="12"/>
  <c r="AN188" i="12"/>
  <c r="AV188" i="12" s="1"/>
  <c r="AL188" i="12"/>
  <c r="AN184" i="12"/>
  <c r="AV184" i="12" s="1"/>
  <c r="AL184" i="12"/>
  <c r="AN180" i="12"/>
  <c r="AV180" i="12" s="1"/>
  <c r="AL180" i="12"/>
  <c r="AN202" i="12"/>
  <c r="AV202" i="12" s="1"/>
  <c r="AL202" i="12"/>
  <c r="AN199" i="12"/>
  <c r="AV199" i="12" s="1"/>
  <c r="AL199" i="12"/>
  <c r="AN197" i="12"/>
  <c r="AV197" i="12" s="1"/>
  <c r="AL197" i="12"/>
  <c r="AN195" i="12"/>
  <c r="AV195" i="12" s="1"/>
  <c r="AL195" i="12"/>
  <c r="AN175" i="12"/>
  <c r="AV175" i="12" s="1"/>
  <c r="AL175" i="12"/>
  <c r="AL156" i="12"/>
  <c r="AN156" i="12"/>
  <c r="AV156" i="12" s="1"/>
  <c r="AL152" i="12"/>
  <c r="AN152" i="12"/>
  <c r="AV152" i="12" s="1"/>
  <c r="AN166" i="12"/>
  <c r="AV166" i="12" s="1"/>
  <c r="AL166" i="12"/>
  <c r="AL160" i="12"/>
  <c r="AN160" i="12"/>
  <c r="AV160" i="12" s="1"/>
  <c r="AQ155" i="12"/>
  <c r="AW155" i="12"/>
  <c r="AX155" i="12" s="1"/>
  <c r="AP155" i="12"/>
  <c r="AU155" i="12"/>
  <c r="AN146" i="12"/>
  <c r="AV146" i="12" s="1"/>
  <c r="AL146" i="12"/>
  <c r="AN139" i="12"/>
  <c r="AV139" i="12" s="1"/>
  <c r="AL139" i="12"/>
  <c r="AL157" i="12"/>
  <c r="AN157" i="12"/>
  <c r="AV157" i="12" s="1"/>
  <c r="AN148" i="12"/>
  <c r="AV148" i="12" s="1"/>
  <c r="AL148" i="12"/>
  <c r="AL132" i="12"/>
  <c r="AN132" i="12"/>
  <c r="AV132" i="12" s="1"/>
  <c r="AL123" i="12"/>
  <c r="AN123" i="12"/>
  <c r="AV123" i="12" s="1"/>
  <c r="AI218" i="12"/>
  <c r="AD218" i="12"/>
  <c r="AK218" i="12"/>
  <c r="AE218" i="12"/>
  <c r="AT116" i="12"/>
  <c r="AO116" i="12"/>
  <c r="AH116" i="12"/>
  <c r="AC116" i="12"/>
  <c r="AB116" i="12"/>
  <c r="AJ116" i="12" s="1"/>
  <c r="X116" i="12"/>
  <c r="W116" i="12"/>
  <c r="AR116" i="12" s="1"/>
  <c r="S116" i="12"/>
  <c r="Q116" i="12"/>
  <c r="AF116" i="12" s="1"/>
  <c r="M116" i="12"/>
  <c r="J116" i="12"/>
  <c r="G116" i="12"/>
  <c r="G117" i="12"/>
  <c r="J117" i="12"/>
  <c r="M117" i="12"/>
  <c r="Q117" i="12"/>
  <c r="AF117" i="12" s="1"/>
  <c r="S117" i="12"/>
  <c r="W117" i="12"/>
  <c r="AR117" i="12" s="1"/>
  <c r="X117" i="12"/>
  <c r="AB117" i="12"/>
  <c r="AJ117" i="12" s="1"/>
  <c r="AC117" i="12"/>
  <c r="AH117" i="12"/>
  <c r="AO117" i="12"/>
  <c r="AT117" i="12"/>
  <c r="AT113" i="12"/>
  <c r="AO113" i="12"/>
  <c r="AH113" i="12"/>
  <c r="AC113" i="12"/>
  <c r="AB113" i="12"/>
  <c r="AJ113" i="12" s="1"/>
  <c r="X113" i="12"/>
  <c r="W113" i="12"/>
  <c r="AR113" i="12" s="1"/>
  <c r="S113" i="12"/>
  <c r="Q113" i="12"/>
  <c r="AF113" i="12" s="1"/>
  <c r="M113" i="12"/>
  <c r="J113" i="12"/>
  <c r="G113" i="12"/>
  <c r="H113" i="12" s="1"/>
  <c r="AT112" i="12"/>
  <c r="AO112" i="12"/>
  <c r="AH112" i="12"/>
  <c r="AC112" i="12"/>
  <c r="AB112" i="12"/>
  <c r="AJ112" i="12" s="1"/>
  <c r="X112" i="12"/>
  <c r="W112" i="12"/>
  <c r="AR112" i="12" s="1"/>
  <c r="S112" i="12"/>
  <c r="Q112" i="12"/>
  <c r="AF112" i="12" s="1"/>
  <c r="M112" i="12"/>
  <c r="J112" i="12"/>
  <c r="G112" i="12"/>
  <c r="H112" i="12" s="1"/>
  <c r="AT111" i="12"/>
  <c r="AO111" i="12"/>
  <c r="AH111" i="12"/>
  <c r="AC111" i="12"/>
  <c r="AB111" i="12"/>
  <c r="AJ111" i="12" s="1"/>
  <c r="X111" i="12"/>
  <c r="W111" i="12"/>
  <c r="AR111" i="12" s="1"/>
  <c r="S111" i="12"/>
  <c r="Q111" i="12"/>
  <c r="AF111" i="12" s="1"/>
  <c r="M111" i="12"/>
  <c r="J111" i="12"/>
  <c r="G111" i="12"/>
  <c r="H111" i="12" s="1"/>
  <c r="AT110" i="12"/>
  <c r="AO110" i="12"/>
  <c r="AH110" i="12"/>
  <c r="AC110" i="12"/>
  <c r="AB110" i="12"/>
  <c r="AJ110" i="12" s="1"/>
  <c r="X110" i="12"/>
  <c r="W110" i="12"/>
  <c r="AR110" i="12" s="1"/>
  <c r="S110" i="12"/>
  <c r="Q110" i="12"/>
  <c r="AF110" i="12" s="1"/>
  <c r="M110" i="12"/>
  <c r="J110" i="12"/>
  <c r="G110" i="12"/>
  <c r="H110" i="12" s="1"/>
  <c r="AT109" i="12"/>
  <c r="AO109" i="12"/>
  <c r="AH109" i="12"/>
  <c r="AC109" i="12"/>
  <c r="AB109" i="12"/>
  <c r="AJ109" i="12" s="1"/>
  <c r="X109" i="12"/>
  <c r="W109" i="12"/>
  <c r="AR109" i="12" s="1"/>
  <c r="S109" i="12"/>
  <c r="Q109" i="12"/>
  <c r="AF109" i="12" s="1"/>
  <c r="M109" i="12"/>
  <c r="J109" i="12"/>
  <c r="G109" i="12"/>
  <c r="H109" i="12" s="1"/>
  <c r="AT102" i="12"/>
  <c r="AO102" i="12"/>
  <c r="AH102" i="12"/>
  <c r="AC102" i="12"/>
  <c r="AB102" i="12"/>
  <c r="AJ102" i="12" s="1"/>
  <c r="X102" i="12"/>
  <c r="W102" i="12"/>
  <c r="AR102" i="12" s="1"/>
  <c r="S102" i="12"/>
  <c r="Q102" i="12"/>
  <c r="AF102" i="12" s="1"/>
  <c r="M102" i="12"/>
  <c r="J102" i="12"/>
  <c r="G102" i="12"/>
  <c r="AT101" i="12"/>
  <c r="AO101" i="12"/>
  <c r="AH101" i="12"/>
  <c r="AC101" i="12"/>
  <c r="AB101" i="12"/>
  <c r="AJ101" i="12" s="1"/>
  <c r="X101" i="12"/>
  <c r="W101" i="12"/>
  <c r="AR101" i="12" s="1"/>
  <c r="S101" i="12"/>
  <c r="Q101" i="12"/>
  <c r="AF101" i="12" s="1"/>
  <c r="M101" i="12"/>
  <c r="J101" i="12"/>
  <c r="G101" i="12"/>
  <c r="AT100" i="12"/>
  <c r="AO100" i="12"/>
  <c r="AH100" i="12"/>
  <c r="AC100" i="12"/>
  <c r="AB100" i="12"/>
  <c r="AJ100" i="12" s="1"/>
  <c r="X100" i="12"/>
  <c r="W100" i="12"/>
  <c r="AR100" i="12" s="1"/>
  <c r="S100" i="12"/>
  <c r="Q100" i="12"/>
  <c r="AF100" i="12" s="1"/>
  <c r="M100" i="12"/>
  <c r="J100" i="12"/>
  <c r="G100" i="12"/>
  <c r="AT99" i="12"/>
  <c r="AO99" i="12"/>
  <c r="AH99" i="12"/>
  <c r="AC99" i="12"/>
  <c r="AB99" i="12"/>
  <c r="AJ99" i="12" s="1"/>
  <c r="X99" i="12"/>
  <c r="W99" i="12"/>
  <c r="AR99" i="12" s="1"/>
  <c r="S99" i="12"/>
  <c r="Q99" i="12"/>
  <c r="AF99" i="12" s="1"/>
  <c r="M99" i="12"/>
  <c r="J99" i="12"/>
  <c r="G99" i="12"/>
  <c r="AT98" i="12"/>
  <c r="AO98" i="12"/>
  <c r="AH98" i="12"/>
  <c r="AC98" i="12"/>
  <c r="AB98" i="12"/>
  <c r="AJ98" i="12" s="1"/>
  <c r="X98" i="12"/>
  <c r="W98" i="12"/>
  <c r="AR98" i="12" s="1"/>
  <c r="S98" i="12"/>
  <c r="Q98" i="12"/>
  <c r="AF98" i="12" s="1"/>
  <c r="M98" i="12"/>
  <c r="J98" i="12"/>
  <c r="G98" i="12"/>
  <c r="AT97" i="12"/>
  <c r="AO97" i="12"/>
  <c r="AH97" i="12"/>
  <c r="AC97" i="12"/>
  <c r="AB97" i="12"/>
  <c r="AJ97" i="12" s="1"/>
  <c r="X97" i="12"/>
  <c r="W97" i="12"/>
  <c r="AR97" i="12" s="1"/>
  <c r="S97" i="12"/>
  <c r="Q97" i="12"/>
  <c r="AF97" i="12" s="1"/>
  <c r="M97" i="12"/>
  <c r="J97" i="12"/>
  <c r="G97" i="12"/>
  <c r="AT96" i="12"/>
  <c r="AO96" i="12"/>
  <c r="AH96" i="12"/>
  <c r="AC96" i="12"/>
  <c r="AB96" i="12"/>
  <c r="AJ96" i="12" s="1"/>
  <c r="X96" i="12"/>
  <c r="W96" i="12"/>
  <c r="AR96" i="12" s="1"/>
  <c r="S96" i="12"/>
  <c r="Q96" i="12"/>
  <c r="AF96" i="12" s="1"/>
  <c r="M96" i="12"/>
  <c r="J96" i="12"/>
  <c r="G96" i="12"/>
  <c r="AT114" i="12"/>
  <c r="AO114" i="12"/>
  <c r="AH114" i="12"/>
  <c r="AC114" i="12"/>
  <c r="AB114" i="12"/>
  <c r="AJ114" i="12" s="1"/>
  <c r="X114" i="12"/>
  <c r="W114" i="12"/>
  <c r="AR114" i="12" s="1"/>
  <c r="S114" i="12"/>
  <c r="Q114" i="12"/>
  <c r="AF114" i="12" s="1"/>
  <c r="M114" i="12"/>
  <c r="J114" i="12"/>
  <c r="G114" i="12"/>
  <c r="AT108" i="12"/>
  <c r="AO108" i="12"/>
  <c r="AH108" i="12"/>
  <c r="AC108" i="12"/>
  <c r="AB108" i="12"/>
  <c r="AJ108" i="12" s="1"/>
  <c r="X108" i="12"/>
  <c r="W108" i="12"/>
  <c r="AR108" i="12" s="1"/>
  <c r="S108" i="12"/>
  <c r="Q108" i="12"/>
  <c r="AF108" i="12" s="1"/>
  <c r="M108" i="12"/>
  <c r="J108" i="12"/>
  <c r="G108" i="12"/>
  <c r="H108" i="12" s="1"/>
  <c r="AT107" i="12"/>
  <c r="AO107" i="12"/>
  <c r="AH107" i="12"/>
  <c r="AC107" i="12"/>
  <c r="AB107" i="12"/>
  <c r="X107" i="12"/>
  <c r="W107" i="12"/>
  <c r="AR107" i="12" s="1"/>
  <c r="S107" i="12"/>
  <c r="Q107" i="12"/>
  <c r="AF107" i="12" s="1"/>
  <c r="M107" i="12"/>
  <c r="J107" i="12"/>
  <c r="G107" i="12"/>
  <c r="H107" i="12" s="1"/>
  <c r="AT106" i="12"/>
  <c r="AO106" i="12"/>
  <c r="AH106" i="12"/>
  <c r="AC106" i="12"/>
  <c r="AB106" i="12"/>
  <c r="AJ106" i="12" s="1"/>
  <c r="X106" i="12"/>
  <c r="W106" i="12"/>
  <c r="AR106" i="12" s="1"/>
  <c r="S106" i="12"/>
  <c r="Q106" i="12"/>
  <c r="AF106" i="12" s="1"/>
  <c r="M106" i="12"/>
  <c r="J106" i="12"/>
  <c r="G106" i="12"/>
  <c r="H106" i="12" s="1"/>
  <c r="AT105" i="12"/>
  <c r="AO105" i="12"/>
  <c r="AH105" i="12"/>
  <c r="AC105" i="12"/>
  <c r="AB105" i="12"/>
  <c r="AJ105" i="12" s="1"/>
  <c r="X105" i="12"/>
  <c r="W105" i="12"/>
  <c r="AR105" i="12" s="1"/>
  <c r="S105" i="12"/>
  <c r="M105" i="12"/>
  <c r="J105" i="12"/>
  <c r="G105" i="12"/>
  <c r="H105" i="12" s="1"/>
  <c r="AT104" i="12"/>
  <c r="AO104" i="12"/>
  <c r="AH104" i="12"/>
  <c r="AC104" i="12"/>
  <c r="AB104" i="12"/>
  <c r="X104" i="12"/>
  <c r="W104" i="12"/>
  <c r="AR104" i="12" s="1"/>
  <c r="S104" i="12"/>
  <c r="Q104" i="12"/>
  <c r="AF104" i="12" s="1"/>
  <c r="M104" i="12"/>
  <c r="J104" i="12"/>
  <c r="G104" i="12"/>
  <c r="H104" i="12" s="1"/>
  <c r="AT103" i="12"/>
  <c r="AO103" i="12"/>
  <c r="AH103" i="12"/>
  <c r="AC103" i="12"/>
  <c r="AB103" i="12"/>
  <c r="X103" i="12"/>
  <c r="W103" i="12"/>
  <c r="AR103" i="12" s="1"/>
  <c r="S103" i="12"/>
  <c r="Q103" i="12"/>
  <c r="AF103" i="12" s="1"/>
  <c r="M103" i="12"/>
  <c r="J103" i="12"/>
  <c r="G103" i="12"/>
  <c r="H103" i="12" s="1"/>
  <c r="AT95" i="12"/>
  <c r="AO95" i="12"/>
  <c r="AH95" i="12"/>
  <c r="AC95" i="12"/>
  <c r="AB95" i="12"/>
  <c r="X95" i="12"/>
  <c r="W95" i="12"/>
  <c r="AR95" i="12" s="1"/>
  <c r="S95" i="12"/>
  <c r="Q95" i="12"/>
  <c r="AF95" i="12" s="1"/>
  <c r="M95" i="12"/>
  <c r="J95" i="12"/>
  <c r="G95" i="12"/>
  <c r="AT94" i="12"/>
  <c r="AO94" i="12"/>
  <c r="AH94" i="12"/>
  <c r="AC94" i="12"/>
  <c r="AB94" i="12"/>
  <c r="X94" i="12"/>
  <c r="W94" i="12"/>
  <c r="AR94" i="12" s="1"/>
  <c r="S94" i="12"/>
  <c r="Q94" i="12"/>
  <c r="AF94" i="12" s="1"/>
  <c r="M94" i="12"/>
  <c r="J94" i="12"/>
  <c r="G94" i="12"/>
  <c r="H94" i="12" s="1"/>
  <c r="AT93" i="12"/>
  <c r="AO93" i="12"/>
  <c r="AH93" i="12"/>
  <c r="AC93" i="12"/>
  <c r="AB93" i="12"/>
  <c r="X93" i="12"/>
  <c r="W93" i="12"/>
  <c r="AR93" i="12" s="1"/>
  <c r="S93" i="12"/>
  <c r="Q93" i="12"/>
  <c r="AF93" i="12" s="1"/>
  <c r="M93" i="12"/>
  <c r="J93" i="12"/>
  <c r="G93" i="12"/>
  <c r="H93" i="12" s="1"/>
  <c r="AT92" i="12"/>
  <c r="AO92" i="12"/>
  <c r="AH92" i="12"/>
  <c r="AC92" i="12"/>
  <c r="AB92" i="12"/>
  <c r="X92" i="12"/>
  <c r="W92" i="12"/>
  <c r="AR92" i="12" s="1"/>
  <c r="S92" i="12"/>
  <c r="Q92" i="12"/>
  <c r="AF92" i="12" s="1"/>
  <c r="M92" i="12"/>
  <c r="J92" i="12"/>
  <c r="G92" i="12"/>
  <c r="H92" i="12" s="1"/>
  <c r="AT91" i="12"/>
  <c r="AO91" i="12"/>
  <c r="AH91" i="12"/>
  <c r="AC91" i="12"/>
  <c r="AB91" i="12"/>
  <c r="X91" i="12"/>
  <c r="W91" i="12"/>
  <c r="AR91" i="12" s="1"/>
  <c r="S91" i="12"/>
  <c r="Q91" i="12"/>
  <c r="AF91" i="12" s="1"/>
  <c r="M91" i="12"/>
  <c r="J91" i="12"/>
  <c r="G91" i="12"/>
  <c r="H91" i="12" s="1"/>
  <c r="AT90" i="12"/>
  <c r="AO90" i="12"/>
  <c r="AH90" i="12"/>
  <c r="AC90" i="12"/>
  <c r="AB90" i="12"/>
  <c r="X90" i="12"/>
  <c r="W90" i="12"/>
  <c r="AR90" i="12" s="1"/>
  <c r="S90" i="12"/>
  <c r="Q90" i="12"/>
  <c r="AF90" i="12" s="1"/>
  <c r="M90" i="12"/>
  <c r="J90" i="12"/>
  <c r="G90" i="12"/>
  <c r="H90" i="12" s="1"/>
  <c r="AT89" i="12"/>
  <c r="AO89" i="12"/>
  <c r="AH89" i="12"/>
  <c r="AC89" i="12"/>
  <c r="AB89" i="12"/>
  <c r="X89" i="12"/>
  <c r="W89" i="12"/>
  <c r="AR89" i="12" s="1"/>
  <c r="S89" i="12"/>
  <c r="Q89" i="12"/>
  <c r="AF89" i="12" s="1"/>
  <c r="M89" i="12"/>
  <c r="J89" i="12"/>
  <c r="G89" i="12"/>
  <c r="H89" i="12" s="1"/>
  <c r="AT88" i="12"/>
  <c r="AO88" i="12"/>
  <c r="AH88" i="12"/>
  <c r="AC88" i="12"/>
  <c r="AB88" i="12"/>
  <c r="AJ88" i="12" s="1"/>
  <c r="X88" i="12"/>
  <c r="W88" i="12"/>
  <c r="AR88" i="12" s="1"/>
  <c r="S88" i="12"/>
  <c r="Q88" i="12"/>
  <c r="AF88" i="12" s="1"/>
  <c r="M88" i="12"/>
  <c r="J88" i="12"/>
  <c r="G88" i="12"/>
  <c r="H88" i="12" s="1"/>
  <c r="AT68" i="12"/>
  <c r="AO68" i="12"/>
  <c r="AH68" i="12"/>
  <c r="AC68" i="12"/>
  <c r="AB68" i="12"/>
  <c r="AJ68" i="12" s="1"/>
  <c r="X68" i="12"/>
  <c r="W68" i="12"/>
  <c r="AR68" i="12" s="1"/>
  <c r="S68" i="12"/>
  <c r="Q68" i="12"/>
  <c r="AF68" i="12" s="1"/>
  <c r="M68" i="12"/>
  <c r="J68" i="12"/>
  <c r="G68" i="12"/>
  <c r="H68" i="12" s="1"/>
  <c r="AT67" i="12"/>
  <c r="AO67" i="12"/>
  <c r="AH67" i="12"/>
  <c r="AC67" i="12"/>
  <c r="AB67" i="12"/>
  <c r="X67" i="12"/>
  <c r="W67" i="12"/>
  <c r="AR67" i="12" s="1"/>
  <c r="S67" i="12"/>
  <c r="Q67" i="12"/>
  <c r="AF67" i="12" s="1"/>
  <c r="M67" i="12"/>
  <c r="J67" i="12"/>
  <c r="G67" i="12"/>
  <c r="H67" i="12" s="1"/>
  <c r="AT66" i="12"/>
  <c r="AO66" i="12"/>
  <c r="AH66" i="12"/>
  <c r="AC66" i="12"/>
  <c r="AB66" i="12"/>
  <c r="X66" i="12"/>
  <c r="W66" i="12"/>
  <c r="AR66" i="12" s="1"/>
  <c r="S66" i="12"/>
  <c r="Q66" i="12"/>
  <c r="AF66" i="12" s="1"/>
  <c r="M66" i="12"/>
  <c r="J66" i="12"/>
  <c r="G66" i="12"/>
  <c r="H66" i="12" s="1"/>
  <c r="AT65" i="12"/>
  <c r="AO65" i="12"/>
  <c r="AH65" i="12"/>
  <c r="AC65" i="12"/>
  <c r="AB65" i="12"/>
  <c r="X65" i="12"/>
  <c r="W65" i="12"/>
  <c r="AR65" i="12" s="1"/>
  <c r="S65" i="12"/>
  <c r="Q65" i="12"/>
  <c r="AF65" i="12" s="1"/>
  <c r="M65" i="12"/>
  <c r="J65" i="12"/>
  <c r="G65" i="12"/>
  <c r="H65" i="12" s="1"/>
  <c r="AT64" i="12"/>
  <c r="AO64" i="12"/>
  <c r="AH64" i="12"/>
  <c r="AC64" i="12"/>
  <c r="AB64" i="12"/>
  <c r="X64" i="12"/>
  <c r="W64" i="12"/>
  <c r="AR64" i="12" s="1"/>
  <c r="S64" i="12"/>
  <c r="Q64" i="12"/>
  <c r="AF64" i="12" s="1"/>
  <c r="M64" i="12"/>
  <c r="J64" i="12"/>
  <c r="G64" i="12"/>
  <c r="H64" i="12" s="1"/>
  <c r="AT63" i="12"/>
  <c r="AO63" i="12"/>
  <c r="AH63" i="12"/>
  <c r="AC63" i="12"/>
  <c r="AB63" i="12"/>
  <c r="X63" i="12"/>
  <c r="W63" i="12"/>
  <c r="AR63" i="12" s="1"/>
  <c r="S63" i="12"/>
  <c r="Q63" i="12"/>
  <c r="AF63" i="12" s="1"/>
  <c r="M63" i="12"/>
  <c r="J63" i="12"/>
  <c r="G63" i="12"/>
  <c r="H63" i="12" s="1"/>
  <c r="AT62" i="12"/>
  <c r="AO62" i="12"/>
  <c r="AH62" i="12"/>
  <c r="AC62" i="12"/>
  <c r="AB62" i="12"/>
  <c r="X62" i="12"/>
  <c r="W62" i="12"/>
  <c r="AR62" i="12" s="1"/>
  <c r="S62" i="12"/>
  <c r="Q62" i="12"/>
  <c r="AF62" i="12" s="1"/>
  <c r="M62" i="12"/>
  <c r="J62" i="12"/>
  <c r="G62" i="12"/>
  <c r="H62" i="12" s="1"/>
  <c r="AT61" i="12"/>
  <c r="AO61" i="12"/>
  <c r="AH61" i="12"/>
  <c r="AC61" i="12"/>
  <c r="AB61" i="12"/>
  <c r="X61" i="12"/>
  <c r="W61" i="12"/>
  <c r="AR61" i="12" s="1"/>
  <c r="S61" i="12"/>
  <c r="Q61" i="12"/>
  <c r="AF61" i="12" s="1"/>
  <c r="M61" i="12"/>
  <c r="J61" i="12"/>
  <c r="G61" i="12"/>
  <c r="H61" i="12" s="1"/>
  <c r="AT60" i="12"/>
  <c r="AO60" i="12"/>
  <c r="AH60" i="12"/>
  <c r="AC60" i="12"/>
  <c r="AB60" i="12"/>
  <c r="X60" i="12"/>
  <c r="W60" i="12"/>
  <c r="AR60" i="12" s="1"/>
  <c r="S60" i="12"/>
  <c r="Q60" i="12"/>
  <c r="AF60" i="12" s="1"/>
  <c r="M60" i="12"/>
  <c r="J60" i="12"/>
  <c r="G60" i="12"/>
  <c r="AT59" i="12"/>
  <c r="AO59" i="12"/>
  <c r="AH59" i="12"/>
  <c r="AC59" i="12"/>
  <c r="AB59" i="12"/>
  <c r="X59" i="12"/>
  <c r="W59" i="12"/>
  <c r="AR59" i="12" s="1"/>
  <c r="S59" i="12"/>
  <c r="Q59" i="12"/>
  <c r="AF59" i="12" s="1"/>
  <c r="M59" i="12"/>
  <c r="J59" i="12"/>
  <c r="G59" i="12"/>
  <c r="H59" i="12" s="1"/>
  <c r="AT58" i="12"/>
  <c r="AO58" i="12"/>
  <c r="AH58" i="12"/>
  <c r="AC58" i="12"/>
  <c r="AB58" i="12"/>
  <c r="X58" i="12"/>
  <c r="W58" i="12"/>
  <c r="AR58" i="12" s="1"/>
  <c r="S58" i="12"/>
  <c r="Q58" i="12"/>
  <c r="AF58" i="12" s="1"/>
  <c r="M58" i="12"/>
  <c r="J58" i="12"/>
  <c r="G58" i="12"/>
  <c r="AT57" i="12"/>
  <c r="AO57" i="12"/>
  <c r="AH57" i="12"/>
  <c r="AC57" i="12"/>
  <c r="AB57" i="12"/>
  <c r="X57" i="12"/>
  <c r="W57" i="12"/>
  <c r="AR57" i="12" s="1"/>
  <c r="S57" i="12"/>
  <c r="Q57" i="12"/>
  <c r="AF57" i="12" s="1"/>
  <c r="M57" i="12"/>
  <c r="J57" i="12"/>
  <c r="G57" i="12"/>
  <c r="H57" i="12" s="1"/>
  <c r="AT56" i="12"/>
  <c r="AO56" i="12"/>
  <c r="AH56" i="12"/>
  <c r="AC56" i="12"/>
  <c r="AB56" i="12"/>
  <c r="X56" i="12"/>
  <c r="W56" i="12"/>
  <c r="AR56" i="12" s="1"/>
  <c r="S56" i="12"/>
  <c r="Q56" i="12"/>
  <c r="AF56" i="12" s="1"/>
  <c r="M56" i="12"/>
  <c r="J56" i="12"/>
  <c r="G56" i="12"/>
  <c r="AT55" i="12"/>
  <c r="AO55" i="12"/>
  <c r="AH55" i="12"/>
  <c r="AC55" i="12"/>
  <c r="AB55" i="12"/>
  <c r="X55" i="12"/>
  <c r="W55" i="12"/>
  <c r="AR55" i="12" s="1"/>
  <c r="S55" i="12"/>
  <c r="Q55" i="12"/>
  <c r="AF55" i="12" s="1"/>
  <c r="M55" i="12"/>
  <c r="J55" i="12"/>
  <c r="G55" i="12"/>
  <c r="H55" i="12" s="1"/>
  <c r="AT54" i="12"/>
  <c r="AO54" i="12"/>
  <c r="AH54" i="12"/>
  <c r="AC54" i="12"/>
  <c r="AB54" i="12"/>
  <c r="AJ54" i="12" s="1"/>
  <c r="X54" i="12"/>
  <c r="W54" i="12"/>
  <c r="AR54" i="12" s="1"/>
  <c r="S54" i="12"/>
  <c r="Q54" i="12"/>
  <c r="AF54" i="12" s="1"/>
  <c r="M54" i="12"/>
  <c r="J54" i="12"/>
  <c r="G54" i="12"/>
  <c r="AT53" i="12"/>
  <c r="AO53" i="12"/>
  <c r="AH53" i="12"/>
  <c r="AC53" i="12"/>
  <c r="AB53" i="12"/>
  <c r="AJ53" i="12" s="1"/>
  <c r="X53" i="12"/>
  <c r="W53" i="12"/>
  <c r="AR53" i="12" s="1"/>
  <c r="S53" i="12"/>
  <c r="Q53" i="12"/>
  <c r="AF53" i="12" s="1"/>
  <c r="M53" i="12"/>
  <c r="J53" i="12"/>
  <c r="G53" i="12"/>
  <c r="AT52" i="12"/>
  <c r="AO52" i="12"/>
  <c r="AH52" i="12"/>
  <c r="AC52" i="12"/>
  <c r="AB52" i="12"/>
  <c r="AJ52" i="12" s="1"/>
  <c r="X52" i="12"/>
  <c r="W52" i="12"/>
  <c r="AR52" i="12" s="1"/>
  <c r="S52" i="12"/>
  <c r="Q52" i="12"/>
  <c r="AF52" i="12" s="1"/>
  <c r="M52" i="12"/>
  <c r="J52" i="12"/>
  <c r="G52" i="12"/>
  <c r="AT51" i="12"/>
  <c r="AO51" i="12"/>
  <c r="AH51" i="12"/>
  <c r="AC51" i="12"/>
  <c r="AB51" i="12"/>
  <c r="AJ51" i="12" s="1"/>
  <c r="X51" i="12"/>
  <c r="W51" i="12"/>
  <c r="AR51" i="12" s="1"/>
  <c r="S51" i="12"/>
  <c r="Q51" i="12"/>
  <c r="AF51" i="12" s="1"/>
  <c r="M51" i="12"/>
  <c r="J51" i="12"/>
  <c r="G51" i="12"/>
  <c r="AT50" i="12"/>
  <c r="AO50" i="12"/>
  <c r="AH50" i="12"/>
  <c r="AC50" i="12"/>
  <c r="AB50" i="12"/>
  <c r="AJ50" i="12" s="1"/>
  <c r="X50" i="12"/>
  <c r="W50" i="12"/>
  <c r="AR50" i="12" s="1"/>
  <c r="S50" i="12"/>
  <c r="Q50" i="12"/>
  <c r="AF50" i="12" s="1"/>
  <c r="M50" i="12"/>
  <c r="J50" i="12"/>
  <c r="G50" i="12"/>
  <c r="AT49" i="12"/>
  <c r="AO49" i="12"/>
  <c r="AH49" i="12"/>
  <c r="AC49" i="12"/>
  <c r="AB49" i="12"/>
  <c r="AJ49" i="12" s="1"/>
  <c r="X49" i="12"/>
  <c r="W49" i="12"/>
  <c r="AR49" i="12" s="1"/>
  <c r="S49" i="12"/>
  <c r="Q49" i="12"/>
  <c r="AF49" i="12" s="1"/>
  <c r="M49" i="12"/>
  <c r="J49" i="12"/>
  <c r="G49" i="12"/>
  <c r="AT48" i="12"/>
  <c r="AO48" i="12"/>
  <c r="AH48" i="12"/>
  <c r="AC48" i="12"/>
  <c r="AB48" i="12"/>
  <c r="AJ48" i="12" s="1"/>
  <c r="X48" i="12"/>
  <c r="W48" i="12"/>
  <c r="AR48" i="12" s="1"/>
  <c r="S48" i="12"/>
  <c r="Q48" i="12"/>
  <c r="AF48" i="12" s="1"/>
  <c r="M48" i="12"/>
  <c r="J48" i="12"/>
  <c r="G48" i="12"/>
  <c r="AT115" i="12"/>
  <c r="AO115" i="12"/>
  <c r="AH115" i="12"/>
  <c r="AC115" i="12"/>
  <c r="AB115" i="12"/>
  <c r="AJ115" i="12" s="1"/>
  <c r="X115" i="12"/>
  <c r="W115" i="12"/>
  <c r="AR115" i="12" s="1"/>
  <c r="S115" i="12"/>
  <c r="Q115" i="12"/>
  <c r="AF115" i="12" s="1"/>
  <c r="M115" i="12"/>
  <c r="J115" i="12"/>
  <c r="G115" i="12"/>
  <c r="H115" i="12" s="1"/>
  <c r="AT87" i="12"/>
  <c r="AO87" i="12"/>
  <c r="AH87" i="12"/>
  <c r="AC87" i="12"/>
  <c r="AB87" i="12"/>
  <c r="AJ87" i="12" s="1"/>
  <c r="X87" i="12"/>
  <c r="W87" i="12"/>
  <c r="AR87" i="12" s="1"/>
  <c r="S87" i="12"/>
  <c r="Q87" i="12"/>
  <c r="AF87" i="12" s="1"/>
  <c r="M87" i="12"/>
  <c r="J87" i="12"/>
  <c r="G87" i="12"/>
  <c r="H87" i="12" s="1"/>
  <c r="AT86" i="12"/>
  <c r="AO86" i="12"/>
  <c r="AH86" i="12"/>
  <c r="AC86" i="12"/>
  <c r="AB86" i="12"/>
  <c r="AJ86" i="12" s="1"/>
  <c r="X86" i="12"/>
  <c r="W86" i="12"/>
  <c r="AR86" i="12" s="1"/>
  <c r="S86" i="12"/>
  <c r="Q86" i="12"/>
  <c r="AF86" i="12" s="1"/>
  <c r="M86" i="12"/>
  <c r="J86" i="12"/>
  <c r="G86" i="12"/>
  <c r="H86" i="12" s="1"/>
  <c r="AT85" i="12"/>
  <c r="AO85" i="12"/>
  <c r="AH85" i="12"/>
  <c r="AC85" i="12"/>
  <c r="AB85" i="12"/>
  <c r="AJ85" i="12" s="1"/>
  <c r="X85" i="12"/>
  <c r="W85" i="12"/>
  <c r="AR85" i="12" s="1"/>
  <c r="S85" i="12"/>
  <c r="Q85" i="12"/>
  <c r="AF85" i="12" s="1"/>
  <c r="M85" i="12"/>
  <c r="J85" i="12"/>
  <c r="G85" i="12"/>
  <c r="H85" i="12" s="1"/>
  <c r="AT84" i="12"/>
  <c r="AO84" i="12"/>
  <c r="AH84" i="12"/>
  <c r="AC84" i="12"/>
  <c r="AB84" i="12"/>
  <c r="AJ84" i="12" s="1"/>
  <c r="X84" i="12"/>
  <c r="W84" i="12"/>
  <c r="AR84" i="12" s="1"/>
  <c r="S84" i="12"/>
  <c r="Q84" i="12"/>
  <c r="AF84" i="12" s="1"/>
  <c r="M84" i="12"/>
  <c r="J84" i="12"/>
  <c r="G84" i="12"/>
  <c r="H84" i="12" s="1"/>
  <c r="AT83" i="12"/>
  <c r="AO83" i="12"/>
  <c r="AH83" i="12"/>
  <c r="AC83" i="12"/>
  <c r="AB83" i="12"/>
  <c r="AJ83" i="12" s="1"/>
  <c r="X83" i="12"/>
  <c r="W83" i="12"/>
  <c r="AR83" i="12" s="1"/>
  <c r="S83" i="12"/>
  <c r="Q83" i="12"/>
  <c r="AF83" i="12" s="1"/>
  <c r="M83" i="12"/>
  <c r="J83" i="12"/>
  <c r="G83" i="12"/>
  <c r="H83" i="12" s="1"/>
  <c r="AT82" i="12"/>
  <c r="AO82" i="12"/>
  <c r="AH82" i="12"/>
  <c r="AC82" i="12"/>
  <c r="AB82" i="12"/>
  <c r="AJ82" i="12" s="1"/>
  <c r="X82" i="12"/>
  <c r="W82" i="12"/>
  <c r="AR82" i="12" s="1"/>
  <c r="S82" i="12"/>
  <c r="Q82" i="12"/>
  <c r="AF82" i="12" s="1"/>
  <c r="M82" i="12"/>
  <c r="J82" i="12"/>
  <c r="G82" i="12"/>
  <c r="H82" i="12" s="1"/>
  <c r="AT81" i="12"/>
  <c r="AO81" i="12"/>
  <c r="AH81" i="12"/>
  <c r="AC81" i="12"/>
  <c r="AB81" i="12"/>
  <c r="X81" i="12"/>
  <c r="W81" i="12"/>
  <c r="AR81" i="12" s="1"/>
  <c r="S81" i="12"/>
  <c r="Q81" i="12"/>
  <c r="AF81" i="12" s="1"/>
  <c r="M81" i="12"/>
  <c r="J81" i="12"/>
  <c r="G81" i="12"/>
  <c r="H81" i="12" s="1"/>
  <c r="AT80" i="12"/>
  <c r="AO80" i="12"/>
  <c r="AH80" i="12"/>
  <c r="AC80" i="12"/>
  <c r="AB80" i="12"/>
  <c r="X80" i="12"/>
  <c r="W80" i="12"/>
  <c r="AR80" i="12" s="1"/>
  <c r="S80" i="12"/>
  <c r="Q80" i="12"/>
  <c r="AF80" i="12" s="1"/>
  <c r="M80" i="12"/>
  <c r="J80" i="12"/>
  <c r="G80" i="12"/>
  <c r="H80" i="12" s="1"/>
  <c r="AT79" i="12"/>
  <c r="AO79" i="12"/>
  <c r="AH79" i="12"/>
  <c r="AC79" i="12"/>
  <c r="AB79" i="12"/>
  <c r="X79" i="12"/>
  <c r="W79" i="12"/>
  <c r="AR79" i="12" s="1"/>
  <c r="S79" i="12"/>
  <c r="Q79" i="12"/>
  <c r="AF79" i="12" s="1"/>
  <c r="M79" i="12"/>
  <c r="J79" i="12"/>
  <c r="G79" i="12"/>
  <c r="H79" i="12" s="1"/>
  <c r="AT78" i="12"/>
  <c r="AO78" i="12"/>
  <c r="AH78" i="12"/>
  <c r="AC78" i="12"/>
  <c r="AB78" i="12"/>
  <c r="X78" i="12"/>
  <c r="W78" i="12"/>
  <c r="AR78" i="12" s="1"/>
  <c r="S78" i="12"/>
  <c r="Q78" i="12"/>
  <c r="AF78" i="12" s="1"/>
  <c r="M78" i="12"/>
  <c r="J78" i="12"/>
  <c r="G78" i="12"/>
  <c r="H78" i="12" s="1"/>
  <c r="AP158" i="12" l="1"/>
  <c r="AU158" i="12"/>
  <c r="AP192" i="12"/>
  <c r="AW192" i="12"/>
  <c r="AX192" i="12" s="1"/>
  <c r="AU191" i="12"/>
  <c r="AQ192" i="12"/>
  <c r="AQ137" i="12"/>
  <c r="AQ191" i="12"/>
  <c r="AP191" i="12"/>
  <c r="AW191" i="12"/>
  <c r="AX191" i="12" s="1"/>
  <c r="AP134" i="12"/>
  <c r="AQ134" i="12"/>
  <c r="AW134" i="12"/>
  <c r="AX134" i="12" s="1"/>
  <c r="AW137" i="12"/>
  <c r="AX137" i="12" s="1"/>
  <c r="AP137" i="12"/>
  <c r="AU137" i="12"/>
  <c r="AU134" i="12"/>
  <c r="AE107" i="12"/>
  <c r="AJ107" i="12"/>
  <c r="AK78" i="12"/>
  <c r="AN78" i="12" s="1"/>
  <c r="AV78" i="12" s="1"/>
  <c r="AJ78" i="12"/>
  <c r="AD80" i="12"/>
  <c r="AJ80" i="12"/>
  <c r="AD81" i="12"/>
  <c r="AJ81" i="12"/>
  <c r="AK57" i="12"/>
  <c r="AN57" i="12" s="1"/>
  <c r="AV57" i="12" s="1"/>
  <c r="AJ57" i="12"/>
  <c r="AK60" i="12"/>
  <c r="AN60" i="12" s="1"/>
  <c r="AV60" i="12" s="1"/>
  <c r="AJ60" i="12"/>
  <c r="AK61" i="12"/>
  <c r="AN61" i="12" s="1"/>
  <c r="AV61" i="12" s="1"/>
  <c r="AJ61" i="12"/>
  <c r="AK65" i="12"/>
  <c r="AN65" i="12" s="1"/>
  <c r="AV65" i="12" s="1"/>
  <c r="AJ65" i="12"/>
  <c r="AK89" i="12"/>
  <c r="AN89" i="12" s="1"/>
  <c r="AV89" i="12" s="1"/>
  <c r="AJ89" i="12"/>
  <c r="AK90" i="12"/>
  <c r="AN90" i="12" s="1"/>
  <c r="AV90" i="12" s="1"/>
  <c r="AJ90" i="12"/>
  <c r="AK92" i="12"/>
  <c r="AN92" i="12" s="1"/>
  <c r="AV92" i="12" s="1"/>
  <c r="AJ92" i="12"/>
  <c r="AK93" i="12"/>
  <c r="AN93" i="12" s="1"/>
  <c r="AV93" i="12" s="1"/>
  <c r="AJ93" i="12"/>
  <c r="AK95" i="12"/>
  <c r="AN95" i="12" s="1"/>
  <c r="AV95" i="12" s="1"/>
  <c r="AJ95" i="12"/>
  <c r="AK103" i="12"/>
  <c r="AN103" i="12" s="1"/>
  <c r="AV103" i="12" s="1"/>
  <c r="AJ103" i="12"/>
  <c r="AK104" i="12"/>
  <c r="AN104" i="12" s="1"/>
  <c r="AV104" i="12" s="1"/>
  <c r="AJ104" i="12"/>
  <c r="AK55" i="12"/>
  <c r="AN55" i="12" s="1"/>
  <c r="AV55" i="12" s="1"/>
  <c r="AJ55" i="12"/>
  <c r="AK56" i="12"/>
  <c r="AN56" i="12" s="1"/>
  <c r="AV56" i="12" s="1"/>
  <c r="AJ56" i="12"/>
  <c r="AK58" i="12"/>
  <c r="AN58" i="12" s="1"/>
  <c r="AV58" i="12" s="1"/>
  <c r="AJ58" i="12"/>
  <c r="AK59" i="12"/>
  <c r="AN59" i="12" s="1"/>
  <c r="AV59" i="12" s="1"/>
  <c r="AJ59" i="12"/>
  <c r="AK62" i="12"/>
  <c r="AN62" i="12" s="1"/>
  <c r="AV62" i="12" s="1"/>
  <c r="AJ62" i="12"/>
  <c r="AK63" i="12"/>
  <c r="AN63" i="12" s="1"/>
  <c r="AV63" i="12" s="1"/>
  <c r="AJ63" i="12"/>
  <c r="AK64" i="12"/>
  <c r="AN64" i="12" s="1"/>
  <c r="AV64" i="12" s="1"/>
  <c r="AJ64" i="12"/>
  <c r="AE67" i="12"/>
  <c r="AJ67" i="12"/>
  <c r="AK91" i="12"/>
  <c r="AN91" i="12" s="1"/>
  <c r="AV91" i="12" s="1"/>
  <c r="AJ91" i="12"/>
  <c r="AK94" i="12"/>
  <c r="AN94" i="12" s="1"/>
  <c r="AV94" i="12" s="1"/>
  <c r="AJ94" i="12"/>
  <c r="AK79" i="12"/>
  <c r="AN79" i="12" s="1"/>
  <c r="AV79" i="12" s="1"/>
  <c r="AJ79" i="12"/>
  <c r="AE66" i="12"/>
  <c r="AJ66" i="12"/>
  <c r="AQ136" i="12"/>
  <c r="AV136" i="12"/>
  <c r="AW138" i="12"/>
  <c r="AX138" i="12" s="1"/>
  <c r="AV138" i="12"/>
  <c r="AW130" i="12"/>
  <c r="AX130" i="12" s="1"/>
  <c r="AV130" i="12"/>
  <c r="AQ135" i="12"/>
  <c r="AV135" i="12"/>
  <c r="E96" i="12"/>
  <c r="H96" i="12"/>
  <c r="K96" i="12" s="1"/>
  <c r="N96" i="12" s="1"/>
  <c r="T96" i="12" s="1"/>
  <c r="E97" i="12"/>
  <c r="H97" i="12"/>
  <c r="K97" i="12" s="1"/>
  <c r="N97" i="12" s="1"/>
  <c r="T97" i="12" s="1"/>
  <c r="E98" i="12"/>
  <c r="H98" i="12"/>
  <c r="K98" i="12" s="1"/>
  <c r="N98" i="12" s="1"/>
  <c r="T98" i="12" s="1"/>
  <c r="E99" i="12"/>
  <c r="H99" i="12"/>
  <c r="K99" i="12" s="1"/>
  <c r="N99" i="12" s="1"/>
  <c r="T99" i="12" s="1"/>
  <c r="E100" i="12"/>
  <c r="H100" i="12"/>
  <c r="K100" i="12" s="1"/>
  <c r="N100" i="12" s="1"/>
  <c r="T100" i="12" s="1"/>
  <c r="E101" i="12"/>
  <c r="H101" i="12"/>
  <c r="K101" i="12" s="1"/>
  <c r="N101" i="12" s="1"/>
  <c r="T101" i="12" s="1"/>
  <c r="E116" i="12"/>
  <c r="H116" i="12"/>
  <c r="K116" i="12" s="1"/>
  <c r="N116" i="12" s="1"/>
  <c r="T116" i="12" s="1"/>
  <c r="E49" i="12"/>
  <c r="H49" i="12"/>
  <c r="K49" i="12" s="1"/>
  <c r="N49" i="12" s="1"/>
  <c r="T49" i="12" s="1"/>
  <c r="E50" i="12"/>
  <c r="H50" i="12"/>
  <c r="K50" i="12" s="1"/>
  <c r="N50" i="12" s="1"/>
  <c r="T50" i="12" s="1"/>
  <c r="E60" i="12"/>
  <c r="H60" i="12"/>
  <c r="K60" i="12" s="1"/>
  <c r="N60" i="12" s="1"/>
  <c r="T60" i="12" s="1"/>
  <c r="E102" i="12"/>
  <c r="H102" i="12"/>
  <c r="K102" i="12" s="1"/>
  <c r="N102" i="12" s="1"/>
  <c r="T102" i="12" s="1"/>
  <c r="E51" i="12"/>
  <c r="H51" i="12"/>
  <c r="K51" i="12" s="1"/>
  <c r="N51" i="12" s="1"/>
  <c r="T51" i="12" s="1"/>
  <c r="E52" i="12"/>
  <c r="H52" i="12"/>
  <c r="K52" i="12" s="1"/>
  <c r="N52" i="12" s="1"/>
  <c r="T52" i="12" s="1"/>
  <c r="E53" i="12"/>
  <c r="H53" i="12"/>
  <c r="K53" i="12" s="1"/>
  <c r="N53" i="12" s="1"/>
  <c r="T53" i="12" s="1"/>
  <c r="E54" i="12"/>
  <c r="H54" i="12"/>
  <c r="K54" i="12" s="1"/>
  <c r="N54" i="12" s="1"/>
  <c r="T54" i="12" s="1"/>
  <c r="E56" i="12"/>
  <c r="H56" i="12"/>
  <c r="K56" i="12" s="1"/>
  <c r="N56" i="12" s="1"/>
  <c r="T56" i="12" s="1"/>
  <c r="E58" i="12"/>
  <c r="H58" i="12"/>
  <c r="K58" i="12" s="1"/>
  <c r="N58" i="12" s="1"/>
  <c r="T58" i="12" s="1"/>
  <c r="E114" i="12"/>
  <c r="H114" i="12"/>
  <c r="K114" i="12" s="1"/>
  <c r="N114" i="12" s="1"/>
  <c r="T114" i="12" s="1"/>
  <c r="E48" i="12"/>
  <c r="H48" i="12"/>
  <c r="K48" i="12" s="1"/>
  <c r="N48" i="12" s="1"/>
  <c r="T48" i="12" s="1"/>
  <c r="E117" i="12"/>
  <c r="H117" i="12"/>
  <c r="K117" i="12" s="1"/>
  <c r="N117" i="12" s="1"/>
  <c r="T117" i="12" s="1"/>
  <c r="E95" i="12"/>
  <c r="H95" i="12"/>
  <c r="K95" i="12" s="1"/>
  <c r="N95" i="12" s="1"/>
  <c r="T95" i="12" s="1"/>
  <c r="AL206" i="12"/>
  <c r="AU206" i="12"/>
  <c r="AQ206" i="12"/>
  <c r="AP206" i="12"/>
  <c r="AW135" i="12"/>
  <c r="AX135" i="12" s="1"/>
  <c r="AP130" i="12"/>
  <c r="AP135" i="12"/>
  <c r="AP136" i="12"/>
  <c r="AU136" i="12"/>
  <c r="AU130" i="12"/>
  <c r="AQ130" i="12"/>
  <c r="AU138" i="12"/>
  <c r="AU135" i="12"/>
  <c r="AW136" i="12"/>
  <c r="AX136" i="12" s="1"/>
  <c r="AQ138" i="12"/>
  <c r="AP138" i="12"/>
  <c r="AW216" i="12"/>
  <c r="AX216" i="12" s="1"/>
  <c r="AQ216" i="12"/>
  <c r="AU216" i="12"/>
  <c r="AP216" i="12"/>
  <c r="AU148" i="12"/>
  <c r="AP148" i="12"/>
  <c r="AW148" i="12"/>
  <c r="AX148" i="12" s="1"/>
  <c r="AQ148" i="12"/>
  <c r="AU146" i="12"/>
  <c r="AP146" i="12"/>
  <c r="AW146" i="12"/>
  <c r="AX146" i="12" s="1"/>
  <c r="AQ146" i="12"/>
  <c r="AQ156" i="12"/>
  <c r="AU156" i="12"/>
  <c r="AW156" i="12"/>
  <c r="AX156" i="12" s="1"/>
  <c r="AP156" i="12"/>
  <c r="AW213" i="12"/>
  <c r="AX213" i="12" s="1"/>
  <c r="AU213" i="12"/>
  <c r="AP213" i="12"/>
  <c r="AQ213" i="12"/>
  <c r="AW214" i="12"/>
  <c r="AX214" i="12" s="1"/>
  <c r="AU214" i="12"/>
  <c r="AP214" i="12"/>
  <c r="AQ214" i="12"/>
  <c r="AW176" i="12"/>
  <c r="AX176" i="12" s="1"/>
  <c r="AP176" i="12"/>
  <c r="AU176" i="12"/>
  <c r="AQ176" i="12"/>
  <c r="AW171" i="12"/>
  <c r="AX171" i="12" s="1"/>
  <c r="AQ171" i="12"/>
  <c r="AP171" i="12"/>
  <c r="AU171" i="12"/>
  <c r="AW181" i="12"/>
  <c r="AX181" i="12" s="1"/>
  <c r="AU181" i="12"/>
  <c r="AP181" i="12"/>
  <c r="AQ181" i="12"/>
  <c r="AW189" i="12"/>
  <c r="AX189" i="12" s="1"/>
  <c r="AQ189" i="12"/>
  <c r="AU189" i="12"/>
  <c r="AP189" i="12"/>
  <c r="AU201" i="12"/>
  <c r="AP201" i="12"/>
  <c r="AW201" i="12"/>
  <c r="AX201" i="12" s="1"/>
  <c r="AQ201" i="12"/>
  <c r="AU143" i="12"/>
  <c r="AP143" i="12"/>
  <c r="AW143" i="12"/>
  <c r="AX143" i="12" s="1"/>
  <c r="AQ143" i="12"/>
  <c r="AU140" i="12"/>
  <c r="AP140" i="12"/>
  <c r="AW140" i="12"/>
  <c r="AX140" i="12" s="1"/>
  <c r="AQ140" i="12"/>
  <c r="AU144" i="12"/>
  <c r="AP144" i="12"/>
  <c r="AW144" i="12"/>
  <c r="AX144" i="12" s="1"/>
  <c r="AQ144" i="12"/>
  <c r="AU142" i="12"/>
  <c r="AP142" i="12"/>
  <c r="AW142" i="12"/>
  <c r="AX142" i="12" s="1"/>
  <c r="AQ142" i="12"/>
  <c r="AW211" i="12"/>
  <c r="AX211" i="12" s="1"/>
  <c r="AU211" i="12"/>
  <c r="AP211" i="12"/>
  <c r="AQ211" i="12"/>
  <c r="AQ132" i="12"/>
  <c r="AU132" i="12"/>
  <c r="AW132" i="12"/>
  <c r="AX132" i="12" s="1"/>
  <c r="AP132" i="12"/>
  <c r="AU157" i="12"/>
  <c r="AQ157" i="12"/>
  <c r="AP157" i="12"/>
  <c r="AW157" i="12"/>
  <c r="AX157" i="12" s="1"/>
  <c r="AU166" i="12"/>
  <c r="AP166" i="12"/>
  <c r="AW166" i="12"/>
  <c r="AX166" i="12" s="1"/>
  <c r="AQ166" i="12"/>
  <c r="AU195" i="12"/>
  <c r="AP195" i="12"/>
  <c r="AW195" i="12"/>
  <c r="AX195" i="12" s="1"/>
  <c r="AQ195" i="12"/>
  <c r="AU199" i="12"/>
  <c r="AP199" i="12"/>
  <c r="AW199" i="12"/>
  <c r="AX199" i="12" s="1"/>
  <c r="AQ199" i="12"/>
  <c r="AW180" i="12"/>
  <c r="AX180" i="12" s="1"/>
  <c r="AU180" i="12"/>
  <c r="AP180" i="12"/>
  <c r="AQ180" i="12"/>
  <c r="AW188" i="12"/>
  <c r="AX188" i="12" s="1"/>
  <c r="AQ188" i="12"/>
  <c r="AU188" i="12"/>
  <c r="AP188" i="12"/>
  <c r="AQ127" i="12"/>
  <c r="AW127" i="12"/>
  <c r="AX127" i="12" s="1"/>
  <c r="AP127" i="12"/>
  <c r="AU127" i="12"/>
  <c r="AU190" i="12"/>
  <c r="AQ190" i="12"/>
  <c r="AP190" i="12"/>
  <c r="AW190" i="12"/>
  <c r="AX190" i="12" s="1"/>
  <c r="AU125" i="12"/>
  <c r="AP125" i="12"/>
  <c r="AW125" i="12"/>
  <c r="AX125" i="12" s="1"/>
  <c r="AQ125" i="12"/>
  <c r="AQ128" i="12"/>
  <c r="AU128" i="12"/>
  <c r="AW128" i="12"/>
  <c r="AX128" i="12" s="1"/>
  <c r="AP128" i="12"/>
  <c r="AQ149" i="12"/>
  <c r="AW149" i="12"/>
  <c r="AX149" i="12" s="1"/>
  <c r="AP149" i="12"/>
  <c r="AU149" i="12"/>
  <c r="AU164" i="12"/>
  <c r="AP164" i="12"/>
  <c r="AW164" i="12"/>
  <c r="AX164" i="12" s="1"/>
  <c r="AQ164" i="12"/>
  <c r="AU168" i="12"/>
  <c r="AP168" i="12"/>
  <c r="AW168" i="12"/>
  <c r="AX168" i="12" s="1"/>
  <c r="AQ168" i="12"/>
  <c r="AW182" i="12"/>
  <c r="AX182" i="12" s="1"/>
  <c r="AU182" i="12"/>
  <c r="AP182" i="12"/>
  <c r="AQ182" i="12"/>
  <c r="AU198" i="12"/>
  <c r="AP198" i="12"/>
  <c r="AW198" i="12"/>
  <c r="AX198" i="12" s="1"/>
  <c r="AQ198" i="12"/>
  <c r="AW215" i="12"/>
  <c r="AX215" i="12" s="1"/>
  <c r="AQ215" i="12"/>
  <c r="AU215" i="12"/>
  <c r="AP215" i="12"/>
  <c r="AU122" i="12"/>
  <c r="AP122" i="12"/>
  <c r="AW122" i="12"/>
  <c r="AX122" i="12" s="1"/>
  <c r="AQ122" i="12"/>
  <c r="AQ150" i="12"/>
  <c r="AW150" i="12"/>
  <c r="AX150" i="12" s="1"/>
  <c r="AP150" i="12"/>
  <c r="AU150" i="12"/>
  <c r="AW173" i="12"/>
  <c r="AX173" i="12" s="1"/>
  <c r="AU173" i="12"/>
  <c r="AQ173" i="12"/>
  <c r="AP173" i="12"/>
  <c r="AU170" i="12"/>
  <c r="AP170" i="12"/>
  <c r="AW170" i="12"/>
  <c r="AX170" i="12" s="1"/>
  <c r="AQ170" i="12"/>
  <c r="AW183" i="12"/>
  <c r="AX183" i="12" s="1"/>
  <c r="AQ183" i="12"/>
  <c r="AU183" i="12"/>
  <c r="AP183" i="12"/>
  <c r="AU123" i="12"/>
  <c r="AP123" i="12"/>
  <c r="AW123" i="12"/>
  <c r="AX123" i="12" s="1"/>
  <c r="AQ123" i="12"/>
  <c r="AU139" i="12"/>
  <c r="AP139" i="12"/>
  <c r="AW139" i="12"/>
  <c r="AX139" i="12" s="1"/>
  <c r="AQ139" i="12"/>
  <c r="AU160" i="12"/>
  <c r="AP160" i="12"/>
  <c r="AQ160" i="12"/>
  <c r="AW160" i="12"/>
  <c r="AX160" i="12" s="1"/>
  <c r="AQ152" i="12"/>
  <c r="AU152" i="12"/>
  <c r="AW152" i="12"/>
  <c r="AX152" i="12" s="1"/>
  <c r="AP152" i="12"/>
  <c r="AU193" i="12"/>
  <c r="AP193" i="12"/>
  <c r="AW193" i="12"/>
  <c r="AX193" i="12" s="1"/>
  <c r="AQ193" i="12"/>
  <c r="AW210" i="12"/>
  <c r="AX210" i="12" s="1"/>
  <c r="AU210" i="12"/>
  <c r="AP210" i="12"/>
  <c r="AQ210" i="12"/>
  <c r="AQ119" i="12"/>
  <c r="AU119" i="12"/>
  <c r="AP119" i="12"/>
  <c r="AW119" i="12"/>
  <c r="AX119" i="12" s="1"/>
  <c r="AQ124" i="12"/>
  <c r="AU124" i="12"/>
  <c r="AP124" i="12"/>
  <c r="AW124" i="12"/>
  <c r="AX124" i="12" s="1"/>
  <c r="AU141" i="12"/>
  <c r="AP141" i="12"/>
  <c r="AW141" i="12"/>
  <c r="AX141" i="12" s="1"/>
  <c r="AQ141" i="12"/>
  <c r="AU165" i="12"/>
  <c r="AP165" i="12"/>
  <c r="AW165" i="12"/>
  <c r="AX165" i="12" s="1"/>
  <c r="AQ165" i="12"/>
  <c r="AW177" i="12"/>
  <c r="AX177" i="12" s="1"/>
  <c r="AU177" i="12"/>
  <c r="AP177" i="12"/>
  <c r="AQ177" i="12"/>
  <c r="AW185" i="12"/>
  <c r="AX185" i="12" s="1"/>
  <c r="AQ185" i="12"/>
  <c r="AU185" i="12"/>
  <c r="AP185" i="12"/>
  <c r="AU200" i="12"/>
  <c r="AP200" i="12"/>
  <c r="AW200" i="12"/>
  <c r="AX200" i="12" s="1"/>
  <c r="AQ200" i="12"/>
  <c r="AU118" i="12"/>
  <c r="AP118" i="12"/>
  <c r="AW118" i="12"/>
  <c r="AX118" i="12" s="1"/>
  <c r="AQ118" i="12"/>
  <c r="AU162" i="12"/>
  <c r="AP162" i="12"/>
  <c r="AQ162" i="12"/>
  <c r="AW162" i="12"/>
  <c r="AX162" i="12" s="1"/>
  <c r="AU147" i="12"/>
  <c r="AP147" i="12"/>
  <c r="AW147" i="12"/>
  <c r="AX147" i="12" s="1"/>
  <c r="AQ147" i="12"/>
  <c r="AU163" i="12"/>
  <c r="AP163" i="12"/>
  <c r="AW163" i="12"/>
  <c r="AX163" i="12" s="1"/>
  <c r="AQ163" i="12"/>
  <c r="AU196" i="12"/>
  <c r="AP196" i="12"/>
  <c r="AW196" i="12"/>
  <c r="AX196" i="12" s="1"/>
  <c r="AQ196" i="12"/>
  <c r="AW217" i="12"/>
  <c r="AX217" i="12" s="1"/>
  <c r="AQ217" i="12"/>
  <c r="AU217" i="12"/>
  <c r="AP217" i="12"/>
  <c r="AW175" i="12"/>
  <c r="AX175" i="12" s="1"/>
  <c r="AQ175" i="12"/>
  <c r="AP175" i="12"/>
  <c r="AU175" i="12"/>
  <c r="AU197" i="12"/>
  <c r="AP197" i="12"/>
  <c r="AW197" i="12"/>
  <c r="AX197" i="12" s="1"/>
  <c r="AQ197" i="12"/>
  <c r="AU202" i="12"/>
  <c r="AP202" i="12"/>
  <c r="AW202" i="12"/>
  <c r="AX202" i="12" s="1"/>
  <c r="AQ202" i="12"/>
  <c r="AW184" i="12"/>
  <c r="AX184" i="12" s="1"/>
  <c r="AQ184" i="12"/>
  <c r="AU184" i="12"/>
  <c r="AP184" i="12"/>
  <c r="AU194" i="12"/>
  <c r="AP194" i="12"/>
  <c r="AW194" i="12"/>
  <c r="AX194" i="12" s="1"/>
  <c r="AQ194" i="12"/>
  <c r="AU120" i="12"/>
  <c r="AP120" i="12"/>
  <c r="AW120" i="12"/>
  <c r="AX120" i="12" s="1"/>
  <c r="AQ120" i="12"/>
  <c r="AQ129" i="12"/>
  <c r="AW129" i="12"/>
  <c r="AX129" i="12" s="1"/>
  <c r="AP129" i="12"/>
  <c r="AU129" i="12"/>
  <c r="AQ153" i="12"/>
  <c r="AW153" i="12"/>
  <c r="AX153" i="12" s="1"/>
  <c r="AP153" i="12"/>
  <c r="AU153" i="12"/>
  <c r="AU161" i="12"/>
  <c r="AP161" i="12"/>
  <c r="AQ161" i="12"/>
  <c r="AW161" i="12"/>
  <c r="AX161" i="12" s="1"/>
  <c r="AQ131" i="12"/>
  <c r="AW131" i="12"/>
  <c r="AX131" i="12" s="1"/>
  <c r="AP131" i="12"/>
  <c r="AU131" i="12"/>
  <c r="AU133" i="12"/>
  <c r="AP133" i="12"/>
  <c r="AQ133" i="12"/>
  <c r="AW133" i="12"/>
  <c r="AX133" i="12" s="1"/>
  <c r="AQ154" i="12"/>
  <c r="AW154" i="12"/>
  <c r="AX154" i="12" s="1"/>
  <c r="AP154" i="12"/>
  <c r="AU154" i="12"/>
  <c r="AU145" i="12"/>
  <c r="AP145" i="12"/>
  <c r="AW145" i="12"/>
  <c r="AX145" i="12" s="1"/>
  <c r="AQ145" i="12"/>
  <c r="AW172" i="12"/>
  <c r="AX172" i="12" s="1"/>
  <c r="AP172" i="12"/>
  <c r="AU172" i="12"/>
  <c r="AQ172" i="12"/>
  <c r="AW178" i="12"/>
  <c r="AX178" i="12" s="1"/>
  <c r="AU178" i="12"/>
  <c r="AP178" i="12"/>
  <c r="AQ178" i="12"/>
  <c r="AW186" i="12"/>
  <c r="AX186" i="12" s="1"/>
  <c r="AQ186" i="12"/>
  <c r="AU186" i="12"/>
  <c r="AP186" i="12"/>
  <c r="AW212" i="12"/>
  <c r="AX212" i="12" s="1"/>
  <c r="AU212" i="12"/>
  <c r="AP212" i="12"/>
  <c r="AQ212" i="12"/>
  <c r="AU121" i="12"/>
  <c r="AP121" i="12"/>
  <c r="AW121" i="12"/>
  <c r="AX121" i="12" s="1"/>
  <c r="AQ121" i="12"/>
  <c r="AQ126" i="12"/>
  <c r="AW126" i="12"/>
  <c r="AX126" i="12" s="1"/>
  <c r="AP126" i="12"/>
  <c r="AU126" i="12"/>
  <c r="AW174" i="12"/>
  <c r="AX174" i="12" s="1"/>
  <c r="AQ174" i="12"/>
  <c r="AP174" i="12"/>
  <c r="AU174" i="12"/>
  <c r="AW179" i="12"/>
  <c r="AX179" i="12" s="1"/>
  <c r="AU179" i="12"/>
  <c r="AP179" i="12"/>
  <c r="AQ179" i="12"/>
  <c r="AW187" i="12"/>
  <c r="AX187" i="12" s="1"/>
  <c r="AQ187" i="12"/>
  <c r="AU187" i="12"/>
  <c r="AP187" i="12"/>
  <c r="AN218" i="12"/>
  <c r="AV218" i="12" s="1"/>
  <c r="AL218" i="12"/>
  <c r="E110" i="12"/>
  <c r="K93" i="12"/>
  <c r="N93" i="12" s="1"/>
  <c r="T93" i="12" s="1"/>
  <c r="E61" i="12"/>
  <c r="K111" i="12"/>
  <c r="N111" i="12" s="1"/>
  <c r="T111" i="12" s="1"/>
  <c r="E65" i="12"/>
  <c r="AI93" i="12"/>
  <c r="E68" i="12"/>
  <c r="E109" i="12"/>
  <c r="E107" i="12"/>
  <c r="E111" i="12"/>
  <c r="E80" i="12"/>
  <c r="E57" i="12"/>
  <c r="E67" i="12"/>
  <c r="K104" i="12"/>
  <c r="N104" i="12" s="1"/>
  <c r="T104" i="12" s="1"/>
  <c r="AI104" i="12"/>
  <c r="K106" i="12"/>
  <c r="N106" i="12" s="1"/>
  <c r="T106" i="12" s="1"/>
  <c r="K113" i="12"/>
  <c r="N113" i="12" s="1"/>
  <c r="T113" i="12" s="1"/>
  <c r="E84" i="12"/>
  <c r="K87" i="12"/>
  <c r="N87" i="12" s="1"/>
  <c r="T87" i="12" s="1"/>
  <c r="E63" i="12"/>
  <c r="E92" i="12"/>
  <c r="AI78" i="12"/>
  <c r="E81" i="12"/>
  <c r="E86" i="12"/>
  <c r="AE117" i="12"/>
  <c r="AI117" i="12"/>
  <c r="AD117" i="12"/>
  <c r="AK117" i="12"/>
  <c r="E82" i="12"/>
  <c r="E55" i="12"/>
  <c r="E59" i="12"/>
  <c r="E89" i="12"/>
  <c r="E90" i="12"/>
  <c r="AI95" i="12"/>
  <c r="K112" i="12"/>
  <c r="N112" i="12" s="1"/>
  <c r="T112" i="12" s="1"/>
  <c r="K68" i="12"/>
  <c r="N68" i="12" s="1"/>
  <c r="T68" i="12" s="1"/>
  <c r="E112" i="12"/>
  <c r="E113" i="12"/>
  <c r="AD63" i="12"/>
  <c r="K109" i="12"/>
  <c r="N109" i="12" s="1"/>
  <c r="T109" i="12" s="1"/>
  <c r="K110" i="12"/>
  <c r="N110" i="12" s="1"/>
  <c r="T110" i="12" s="1"/>
  <c r="Q105" i="12"/>
  <c r="AF105" i="12" s="1"/>
  <c r="E105" i="12"/>
  <c r="AE116" i="12"/>
  <c r="AI116" i="12"/>
  <c r="AD116" i="12"/>
  <c r="AK116" i="12"/>
  <c r="K62" i="12"/>
  <c r="N62" i="12" s="1"/>
  <c r="T62" i="12" s="1"/>
  <c r="K66" i="12"/>
  <c r="N66" i="12" s="1"/>
  <c r="T66" i="12" s="1"/>
  <c r="K67" i="12"/>
  <c r="N67" i="12" s="1"/>
  <c r="T67" i="12" s="1"/>
  <c r="K91" i="12"/>
  <c r="N91" i="12" s="1"/>
  <c r="T91" i="12" s="1"/>
  <c r="AQ104" i="12"/>
  <c r="K108" i="12"/>
  <c r="N108" i="12" s="1"/>
  <c r="T108" i="12" s="1"/>
  <c r="K89" i="12"/>
  <c r="N89" i="12" s="1"/>
  <c r="T89" i="12" s="1"/>
  <c r="AE94" i="12"/>
  <c r="AE109" i="12"/>
  <c r="AI109" i="12"/>
  <c r="AD109" i="12"/>
  <c r="AK109" i="12"/>
  <c r="AE110" i="12"/>
  <c r="AI110" i="12"/>
  <c r="AD110" i="12"/>
  <c r="AK110" i="12"/>
  <c r="AE111" i="12"/>
  <c r="AI111" i="12"/>
  <c r="AD111" i="12"/>
  <c r="AK111" i="12"/>
  <c r="AE112" i="12"/>
  <c r="AI112" i="12"/>
  <c r="AD112" i="12"/>
  <c r="AK112" i="12"/>
  <c r="AE113" i="12"/>
  <c r="AI113" i="12"/>
  <c r="AD113" i="12"/>
  <c r="AK113" i="12"/>
  <c r="E88" i="12"/>
  <c r="AD90" i="12"/>
  <c r="E91" i="12"/>
  <c r="K92" i="12"/>
  <c r="N92" i="12" s="1"/>
  <c r="T92" i="12" s="1"/>
  <c r="E104" i="12"/>
  <c r="K105" i="12"/>
  <c r="N105" i="12" s="1"/>
  <c r="T105" i="12" s="1"/>
  <c r="E108" i="12"/>
  <c r="K63" i="12"/>
  <c r="N63" i="12" s="1"/>
  <c r="T63" i="12" s="1"/>
  <c r="AE63" i="12"/>
  <c r="K90" i="12"/>
  <c r="N90" i="12" s="1"/>
  <c r="T90" i="12" s="1"/>
  <c r="E93" i="12"/>
  <c r="K94" i="12"/>
  <c r="N94" i="12" s="1"/>
  <c r="T94" i="12" s="1"/>
  <c r="E106" i="12"/>
  <c r="K107" i="12"/>
  <c r="N107" i="12" s="1"/>
  <c r="T107" i="12" s="1"/>
  <c r="AE97" i="12"/>
  <c r="AI97" i="12"/>
  <c r="AD97" i="12"/>
  <c r="AK97" i="12"/>
  <c r="AE98" i="12"/>
  <c r="AI98" i="12"/>
  <c r="AD98" i="12"/>
  <c r="AK98" i="12"/>
  <c r="AE99" i="12"/>
  <c r="AI99" i="12"/>
  <c r="AD99" i="12"/>
  <c r="AK99" i="12"/>
  <c r="K88" i="12"/>
  <c r="N88" i="12" s="1"/>
  <c r="T88" i="12" s="1"/>
  <c r="AE96" i="12"/>
  <c r="AI96" i="12"/>
  <c r="AD96" i="12"/>
  <c r="AK96" i="12"/>
  <c r="AE100" i="12"/>
  <c r="AI100" i="12"/>
  <c r="AD100" i="12"/>
  <c r="AK100" i="12"/>
  <c r="AE101" i="12"/>
  <c r="AI101" i="12"/>
  <c r="AD101" i="12"/>
  <c r="AK101" i="12"/>
  <c r="AE102" i="12"/>
  <c r="AI102" i="12"/>
  <c r="AD102" i="12"/>
  <c r="AK102" i="12"/>
  <c r="E115" i="12"/>
  <c r="AI63" i="12"/>
  <c r="AE64" i="12"/>
  <c r="K103" i="12"/>
  <c r="N103" i="12" s="1"/>
  <c r="T103" i="12" s="1"/>
  <c r="AL103" i="12"/>
  <c r="K82" i="12"/>
  <c r="N82" i="12" s="1"/>
  <c r="T82" i="12" s="1"/>
  <c r="AE103" i="12"/>
  <c r="AQ91" i="12"/>
  <c r="AU92" i="12"/>
  <c r="AW92" i="12"/>
  <c r="AX92" i="12" s="1"/>
  <c r="AQ92" i="12"/>
  <c r="AU103" i="12"/>
  <c r="AP103" i="12"/>
  <c r="AW103" i="12"/>
  <c r="AX103" i="12" s="1"/>
  <c r="AQ103" i="12"/>
  <c r="AE88" i="12"/>
  <c r="AI88" i="12"/>
  <c r="AD88" i="12"/>
  <c r="AK88" i="12"/>
  <c r="AE79" i="12"/>
  <c r="E78" i="12"/>
  <c r="K79" i="12"/>
  <c r="N79" i="12" s="1"/>
  <c r="T79" i="12" s="1"/>
  <c r="K81" i="12"/>
  <c r="N81" i="12" s="1"/>
  <c r="T81" i="12" s="1"/>
  <c r="K83" i="12"/>
  <c r="N83" i="12" s="1"/>
  <c r="T83" i="12" s="1"/>
  <c r="E85" i="12"/>
  <c r="K55" i="12"/>
  <c r="N55" i="12" s="1"/>
  <c r="T55" i="12" s="1"/>
  <c r="AE55" i="12"/>
  <c r="K57" i="12"/>
  <c r="N57" i="12" s="1"/>
  <c r="T57" i="12" s="1"/>
  <c r="AE57" i="12"/>
  <c r="AL57" i="12"/>
  <c r="K59" i="12"/>
  <c r="N59" i="12" s="1"/>
  <c r="T59" i="12" s="1"/>
  <c r="AE59" i="12"/>
  <c r="K61" i="12"/>
  <c r="N61" i="12" s="1"/>
  <c r="T61" i="12" s="1"/>
  <c r="AE61" i="12"/>
  <c r="K65" i="12"/>
  <c r="N65" i="12" s="1"/>
  <c r="T65" i="12" s="1"/>
  <c r="AE65" i="12"/>
  <c r="AE89" i="12"/>
  <c r="AL89" i="12"/>
  <c r="AI90" i="12"/>
  <c r="AE91" i="12"/>
  <c r="AI92" i="12"/>
  <c r="AE93" i="12"/>
  <c r="AL93" i="12"/>
  <c r="AI94" i="12"/>
  <c r="AE95" i="12"/>
  <c r="AI103" i="12"/>
  <c r="AE104" i="12"/>
  <c r="AL104" i="12"/>
  <c r="AI105" i="12"/>
  <c r="AD105" i="12"/>
  <c r="AE105" i="12" s="1"/>
  <c r="AD92" i="12"/>
  <c r="E94" i="12"/>
  <c r="AD94" i="12"/>
  <c r="E103" i="12"/>
  <c r="AD103" i="12"/>
  <c r="AW104" i="12"/>
  <c r="AX104" i="12" s="1"/>
  <c r="AU104" i="12"/>
  <c r="AP104" i="12"/>
  <c r="AI106" i="12"/>
  <c r="AD106" i="12"/>
  <c r="AK106" i="12"/>
  <c r="E83" i="12"/>
  <c r="K84" i="12"/>
  <c r="N84" i="12" s="1"/>
  <c r="T84" i="12" s="1"/>
  <c r="E87" i="12"/>
  <c r="K115" i="12"/>
  <c r="N115" i="12" s="1"/>
  <c r="T115" i="12" s="1"/>
  <c r="AI55" i="12"/>
  <c r="AI57" i="12"/>
  <c r="AI59" i="12"/>
  <c r="AI61" i="12"/>
  <c r="K64" i="12"/>
  <c r="N64" i="12" s="1"/>
  <c r="T64" i="12" s="1"/>
  <c r="AI65" i="12"/>
  <c r="AI89" i="12"/>
  <c r="AE90" i="12"/>
  <c r="AI91" i="12"/>
  <c r="AE92" i="12"/>
  <c r="AL92" i="12"/>
  <c r="AI107" i="12"/>
  <c r="AD107" i="12"/>
  <c r="AK107" i="12"/>
  <c r="AD55" i="12"/>
  <c r="AD57" i="12"/>
  <c r="AD59" i="12"/>
  <c r="AD61" i="12"/>
  <c r="AD65" i="12"/>
  <c r="AD89" i="12"/>
  <c r="AD91" i="12"/>
  <c r="AD93" i="12"/>
  <c r="AD95" i="12"/>
  <c r="AD104" i="12"/>
  <c r="AE106" i="12"/>
  <c r="AE108" i="12"/>
  <c r="AI108" i="12"/>
  <c r="AD108" i="12"/>
  <c r="AK108" i="12"/>
  <c r="AE114" i="12"/>
  <c r="AI114" i="12"/>
  <c r="AD114" i="12"/>
  <c r="AK114" i="12"/>
  <c r="AK50" i="12"/>
  <c r="AE50" i="12"/>
  <c r="AI50" i="12"/>
  <c r="AD50" i="12"/>
  <c r="AP62" i="12"/>
  <c r="AW62" i="12"/>
  <c r="AX62" i="12" s="1"/>
  <c r="AQ62" i="12"/>
  <c r="AK51" i="12"/>
  <c r="AE51" i="12"/>
  <c r="AI51" i="12"/>
  <c r="AD51" i="12"/>
  <c r="AU56" i="12"/>
  <c r="AP56" i="12"/>
  <c r="AW56" i="12"/>
  <c r="AX56" i="12" s="1"/>
  <c r="AP57" i="12"/>
  <c r="AW57" i="12"/>
  <c r="AX57" i="12" s="1"/>
  <c r="AQ57" i="12"/>
  <c r="AW60" i="12"/>
  <c r="AX60" i="12" s="1"/>
  <c r="AP65" i="12"/>
  <c r="AW65" i="12"/>
  <c r="AX65" i="12" s="1"/>
  <c r="AQ65" i="12"/>
  <c r="AK48" i="12"/>
  <c r="AE48" i="12"/>
  <c r="AI48" i="12"/>
  <c r="AD48" i="12"/>
  <c r="AK52" i="12"/>
  <c r="AE52" i="12"/>
  <c r="AI52" i="12"/>
  <c r="AD52" i="12"/>
  <c r="AK49" i="12"/>
  <c r="AE49" i="12"/>
  <c r="AI49" i="12"/>
  <c r="AD49" i="12"/>
  <c r="AK53" i="12"/>
  <c r="AE53" i="12"/>
  <c r="AI53" i="12"/>
  <c r="AD53" i="12"/>
  <c r="AK54" i="12"/>
  <c r="AE54" i="12"/>
  <c r="AI54" i="12"/>
  <c r="AD54" i="12"/>
  <c r="AD78" i="12"/>
  <c r="K78" i="12"/>
  <c r="N78" i="12" s="1"/>
  <c r="T78" i="12" s="1"/>
  <c r="AE78" i="12"/>
  <c r="AL78" i="12"/>
  <c r="AL79" i="12"/>
  <c r="K86" i="12"/>
  <c r="N86" i="12" s="1"/>
  <c r="T86" i="12" s="1"/>
  <c r="AD56" i="12"/>
  <c r="AD58" i="12"/>
  <c r="AD60" i="12"/>
  <c r="E62" i="12"/>
  <c r="AD62" i="12"/>
  <c r="E64" i="12"/>
  <c r="AD64" i="12"/>
  <c r="E66" i="12"/>
  <c r="K80" i="12"/>
  <c r="N80" i="12" s="1"/>
  <c r="T80" i="12" s="1"/>
  <c r="K85" i="12"/>
  <c r="N85" i="12" s="1"/>
  <c r="T85" i="12" s="1"/>
  <c r="AE56" i="12"/>
  <c r="AL56" i="12"/>
  <c r="AE58" i="12"/>
  <c r="AE60" i="12"/>
  <c r="AL60" i="12"/>
  <c r="AE62" i="12"/>
  <c r="AL62" i="12"/>
  <c r="AI66" i="12"/>
  <c r="AD66" i="12"/>
  <c r="AK66" i="12"/>
  <c r="AI56" i="12"/>
  <c r="AI58" i="12"/>
  <c r="AI60" i="12"/>
  <c r="AI62" i="12"/>
  <c r="AI64" i="12"/>
  <c r="AI67" i="12"/>
  <c r="AD67" i="12"/>
  <c r="AK67" i="12"/>
  <c r="AE68" i="12"/>
  <c r="AI68" i="12"/>
  <c r="AD68" i="12"/>
  <c r="AK68" i="12"/>
  <c r="AU78" i="12"/>
  <c r="AP78" i="12"/>
  <c r="AQ78" i="12"/>
  <c r="AU79" i="12"/>
  <c r="AP79" i="12"/>
  <c r="AW79" i="12"/>
  <c r="AX79" i="12" s="1"/>
  <c r="AQ79" i="12"/>
  <c r="AI79" i="12"/>
  <c r="AI85" i="12"/>
  <c r="AD85" i="12"/>
  <c r="AK85" i="12"/>
  <c r="AE85" i="12"/>
  <c r="E79" i="12"/>
  <c r="AD79" i="12"/>
  <c r="AK80" i="12"/>
  <c r="AE80" i="12"/>
  <c r="AI80" i="12"/>
  <c r="AK81" i="12"/>
  <c r="AE81" i="12"/>
  <c r="AI81" i="12"/>
  <c r="AE84" i="12"/>
  <c r="AI84" i="12"/>
  <c r="AD84" i="12"/>
  <c r="AK84" i="12"/>
  <c r="AE87" i="12"/>
  <c r="AI87" i="12"/>
  <c r="AD87" i="12"/>
  <c r="AK87" i="12"/>
  <c r="AI83" i="12"/>
  <c r="AD83" i="12"/>
  <c r="AK83" i="12"/>
  <c r="AE83" i="12"/>
  <c r="AE86" i="12"/>
  <c r="AI86" i="12"/>
  <c r="AD86" i="12"/>
  <c r="AK86" i="12"/>
  <c r="AE82" i="12"/>
  <c r="AI82" i="12"/>
  <c r="AD82" i="12"/>
  <c r="AK82" i="12"/>
  <c r="AE115" i="12"/>
  <c r="AI115" i="12"/>
  <c r="AD115" i="12"/>
  <c r="AK115" i="12"/>
  <c r="E16" i="10"/>
  <c r="AW93" i="12" l="1"/>
  <c r="AX93" i="12" s="1"/>
  <c r="AU63" i="12"/>
  <c r="AU58" i="12"/>
  <c r="AP60" i="12"/>
  <c r="AW63" i="12"/>
  <c r="AX63" i="12" s="1"/>
  <c r="AU60" i="12"/>
  <c r="AP63" i="12"/>
  <c r="AQ58" i="12"/>
  <c r="AL58" i="12"/>
  <c r="AQ63" i="12"/>
  <c r="AQ60" i="12"/>
  <c r="AP58" i="12"/>
  <c r="AQ56" i="12"/>
  <c r="AL65" i="12"/>
  <c r="AL63" i="12"/>
  <c r="AU65" i="12"/>
  <c r="AW58" i="12"/>
  <c r="AX58" i="12" s="1"/>
  <c r="AU57" i="12"/>
  <c r="AU62" i="12"/>
  <c r="AU89" i="12"/>
  <c r="AU91" i="12"/>
  <c r="AW89" i="12"/>
  <c r="AX89" i="12" s="1"/>
  <c r="AP93" i="12"/>
  <c r="AW91" i="12"/>
  <c r="AX91" i="12" s="1"/>
  <c r="AL91" i="12"/>
  <c r="AP89" i="12"/>
  <c r="AU93" i="12"/>
  <c r="AP91" i="12"/>
  <c r="AW78" i="12"/>
  <c r="AX78" i="12" s="1"/>
  <c r="AQ89" i="12"/>
  <c r="AQ93" i="12"/>
  <c r="AP92" i="12"/>
  <c r="AQ61" i="12"/>
  <c r="AU59" i="12"/>
  <c r="AL94" i="12"/>
  <c r="AP61" i="12"/>
  <c r="AP55" i="12"/>
  <c r="AU64" i="12"/>
  <c r="AP59" i="12"/>
  <c r="AL59" i="12"/>
  <c r="AL55" i="12"/>
  <c r="AU55" i="12"/>
  <c r="AP95" i="12"/>
  <c r="AU95" i="12"/>
  <c r="AQ59" i="12"/>
  <c r="AP64" i="12"/>
  <c r="AU61" i="12"/>
  <c r="AW59" i="12"/>
  <c r="AX59" i="12" s="1"/>
  <c r="AW90" i="12"/>
  <c r="AX90" i="12" s="1"/>
  <c r="AW95" i="12"/>
  <c r="AX95" i="12" s="1"/>
  <c r="AU94" i="12"/>
  <c r="AL95" i="12"/>
  <c r="AP90" i="12"/>
  <c r="AQ94" i="12"/>
  <c r="AQ90" i="12"/>
  <c r="AQ64" i="12"/>
  <c r="AQ55" i="12"/>
  <c r="AL90" i="12"/>
  <c r="AW94" i="12"/>
  <c r="AX94" i="12" s="1"/>
  <c r="AU90" i="12"/>
  <c r="AW64" i="12"/>
  <c r="AX64" i="12" s="1"/>
  <c r="AW61" i="12"/>
  <c r="AX61" i="12" s="1"/>
  <c r="AW55" i="12"/>
  <c r="AX55" i="12" s="1"/>
  <c r="AL64" i="12"/>
  <c r="AL61" i="12"/>
  <c r="AQ95" i="12"/>
  <c r="AP94" i="12"/>
  <c r="AW206" i="12"/>
  <c r="AX206" i="12" s="1"/>
  <c r="AW218" i="12"/>
  <c r="AQ218" i="12"/>
  <c r="AU218" i="12"/>
  <c r="AP218" i="12"/>
  <c r="AL117" i="12"/>
  <c r="AN117" i="12"/>
  <c r="AV117" i="12" s="1"/>
  <c r="AK105" i="12"/>
  <c r="AN105" i="12" s="1"/>
  <c r="AV105" i="12" s="1"/>
  <c r="AN116" i="12"/>
  <c r="AV116" i="12" s="1"/>
  <c r="AL116" i="12"/>
  <c r="AN112" i="12"/>
  <c r="AV112" i="12" s="1"/>
  <c r="AL112" i="12"/>
  <c r="AN111" i="12"/>
  <c r="AV111" i="12" s="1"/>
  <c r="AL111" i="12"/>
  <c r="AN110" i="12"/>
  <c r="AV110" i="12" s="1"/>
  <c r="AL110" i="12"/>
  <c r="AN113" i="12"/>
  <c r="AV113" i="12" s="1"/>
  <c r="AL113" i="12"/>
  <c r="AN109" i="12"/>
  <c r="AV109" i="12" s="1"/>
  <c r="AL109" i="12"/>
  <c r="AN102" i="12"/>
  <c r="AV102" i="12" s="1"/>
  <c r="AL102" i="12"/>
  <c r="AN101" i="12"/>
  <c r="AV101" i="12" s="1"/>
  <c r="AL101" i="12"/>
  <c r="AN99" i="12"/>
  <c r="AV99" i="12" s="1"/>
  <c r="AL99" i="12"/>
  <c r="AN100" i="12"/>
  <c r="AV100" i="12" s="1"/>
  <c r="AL100" i="12"/>
  <c r="AN98" i="12"/>
  <c r="AV98" i="12" s="1"/>
  <c r="AL98" i="12"/>
  <c r="AN96" i="12"/>
  <c r="AV96" i="12" s="1"/>
  <c r="AL96" i="12"/>
  <c r="AN97" i="12"/>
  <c r="AV97" i="12" s="1"/>
  <c r="AL97" i="12"/>
  <c r="AN107" i="12"/>
  <c r="AV107" i="12" s="1"/>
  <c r="AL107" i="12"/>
  <c r="AN114" i="12"/>
  <c r="AV114" i="12" s="1"/>
  <c r="AL114" i="12"/>
  <c r="AN106" i="12"/>
  <c r="AV106" i="12" s="1"/>
  <c r="AL106" i="12"/>
  <c r="AN88" i="12"/>
  <c r="AV88" i="12" s="1"/>
  <c r="AL88" i="12"/>
  <c r="AN108" i="12"/>
  <c r="AV108" i="12" s="1"/>
  <c r="AL108" i="12"/>
  <c r="AN68" i="12"/>
  <c r="AV68" i="12" s="1"/>
  <c r="AL68" i="12"/>
  <c r="AN54" i="12"/>
  <c r="AV54" i="12" s="1"/>
  <c r="AL54" i="12"/>
  <c r="AN53" i="12"/>
  <c r="AV53" i="12" s="1"/>
  <c r="AL53" i="12"/>
  <c r="AN48" i="12"/>
  <c r="AV48" i="12" s="1"/>
  <c r="AL48" i="12"/>
  <c r="AN49" i="12"/>
  <c r="AV49" i="12" s="1"/>
  <c r="AL49" i="12"/>
  <c r="AN51" i="12"/>
  <c r="AV51" i="12" s="1"/>
  <c r="AL51" i="12"/>
  <c r="AN67" i="12"/>
  <c r="AV67" i="12" s="1"/>
  <c r="AL67" i="12"/>
  <c r="AN66" i="12"/>
  <c r="AV66" i="12" s="1"/>
  <c r="AL66" i="12"/>
  <c r="AN52" i="12"/>
  <c r="AV52" i="12" s="1"/>
  <c r="AL52" i="12"/>
  <c r="AN50" i="12"/>
  <c r="AV50" i="12" s="1"/>
  <c r="AL50" i="12"/>
  <c r="AN82" i="12"/>
  <c r="AV82" i="12" s="1"/>
  <c r="AL82" i="12"/>
  <c r="AN84" i="12"/>
  <c r="AV84" i="12" s="1"/>
  <c r="AL84" i="12"/>
  <c r="AL81" i="12"/>
  <c r="AN81" i="12"/>
  <c r="AV81" i="12" s="1"/>
  <c r="AN86" i="12"/>
  <c r="AV86" i="12" s="1"/>
  <c r="AL86" i="12"/>
  <c r="AN87" i="12"/>
  <c r="AV87" i="12" s="1"/>
  <c r="AL87" i="12"/>
  <c r="AN85" i="12"/>
  <c r="AV85" i="12" s="1"/>
  <c r="AL85" i="12"/>
  <c r="AN80" i="12"/>
  <c r="AV80" i="12" s="1"/>
  <c r="AL80" i="12"/>
  <c r="AN115" i="12"/>
  <c r="AV115" i="12" s="1"/>
  <c r="AL115" i="12"/>
  <c r="AN83" i="12"/>
  <c r="AV83" i="12" s="1"/>
  <c r="AL83" i="12"/>
  <c r="E18" i="10"/>
  <c r="AX218" i="12" l="1"/>
  <c r="AP117" i="12"/>
  <c r="AW117" i="12"/>
  <c r="AX117" i="12" s="1"/>
  <c r="AU117" i="12"/>
  <c r="AQ117" i="12"/>
  <c r="AL105" i="12"/>
  <c r="AW116" i="12"/>
  <c r="AX116" i="12" s="1"/>
  <c r="AQ116" i="12"/>
  <c r="AU116" i="12"/>
  <c r="AP116" i="12"/>
  <c r="AW109" i="12"/>
  <c r="AX109" i="12" s="1"/>
  <c r="AQ109" i="12"/>
  <c r="AU109" i="12"/>
  <c r="AP109" i="12"/>
  <c r="AW110" i="12"/>
  <c r="AX110" i="12" s="1"/>
  <c r="AQ110" i="12"/>
  <c r="AU110" i="12"/>
  <c r="AP110" i="12"/>
  <c r="AW111" i="12"/>
  <c r="AX111" i="12" s="1"/>
  <c r="AQ111" i="12"/>
  <c r="AU111" i="12"/>
  <c r="AP111" i="12"/>
  <c r="AW113" i="12"/>
  <c r="AX113" i="12" s="1"/>
  <c r="AQ113" i="12"/>
  <c r="AU113" i="12"/>
  <c r="AP113" i="12"/>
  <c r="AW112" i="12"/>
  <c r="AX112" i="12" s="1"/>
  <c r="AQ112" i="12"/>
  <c r="AU112" i="12"/>
  <c r="AP112" i="12"/>
  <c r="AW100" i="12"/>
  <c r="AX100" i="12" s="1"/>
  <c r="AQ100" i="12"/>
  <c r="AU100" i="12"/>
  <c r="AP100" i="12"/>
  <c r="AW97" i="12"/>
  <c r="AX97" i="12" s="1"/>
  <c r="AQ97" i="12"/>
  <c r="AU97" i="12"/>
  <c r="AP97" i="12"/>
  <c r="AW101" i="12"/>
  <c r="AX101" i="12" s="1"/>
  <c r="AQ101" i="12"/>
  <c r="AU101" i="12"/>
  <c r="AP101" i="12"/>
  <c r="AW98" i="12"/>
  <c r="AX98" i="12" s="1"/>
  <c r="AQ98" i="12"/>
  <c r="AU98" i="12"/>
  <c r="AP98" i="12"/>
  <c r="AW96" i="12"/>
  <c r="AX96" i="12" s="1"/>
  <c r="AQ96" i="12"/>
  <c r="AU96" i="12"/>
  <c r="AP96" i="12"/>
  <c r="AW99" i="12"/>
  <c r="AX99" i="12" s="1"/>
  <c r="AQ99" i="12"/>
  <c r="AU99" i="12"/>
  <c r="AP99" i="12"/>
  <c r="AW102" i="12"/>
  <c r="AX102" i="12" s="1"/>
  <c r="AQ102" i="12"/>
  <c r="AU102" i="12"/>
  <c r="AP102" i="12"/>
  <c r="AW108" i="12"/>
  <c r="AX108" i="12" s="1"/>
  <c r="AQ108" i="12"/>
  <c r="AU108" i="12"/>
  <c r="AP108" i="12"/>
  <c r="AU105" i="12"/>
  <c r="AP105" i="12"/>
  <c r="AQ105" i="12" s="1"/>
  <c r="AW105" i="12" s="1"/>
  <c r="AX105" i="12" s="1"/>
  <c r="AW114" i="12"/>
  <c r="AX114" i="12" s="1"/>
  <c r="AQ114" i="12"/>
  <c r="AU114" i="12"/>
  <c r="AP114" i="12"/>
  <c r="AU88" i="12"/>
  <c r="AW88" i="12"/>
  <c r="AX88" i="12" s="1"/>
  <c r="AQ88" i="12"/>
  <c r="AP88" i="12"/>
  <c r="AW106" i="12"/>
  <c r="AX106" i="12" s="1"/>
  <c r="AU106" i="12"/>
  <c r="AP106" i="12"/>
  <c r="AQ106" i="12"/>
  <c r="AW107" i="12"/>
  <c r="AX107" i="12" s="1"/>
  <c r="AU107" i="12"/>
  <c r="AP107" i="12"/>
  <c r="AQ107" i="12"/>
  <c r="AU50" i="12"/>
  <c r="AP50" i="12"/>
  <c r="AW50" i="12"/>
  <c r="AX50" i="12" s="1"/>
  <c r="AQ50" i="12"/>
  <c r="AW66" i="12"/>
  <c r="AX66" i="12" s="1"/>
  <c r="AU66" i="12"/>
  <c r="AP66" i="12"/>
  <c r="AQ66" i="12"/>
  <c r="AU51" i="12"/>
  <c r="AP51" i="12"/>
  <c r="AW51" i="12"/>
  <c r="AX51" i="12" s="1"/>
  <c r="AQ51" i="12"/>
  <c r="AU48" i="12"/>
  <c r="AP48" i="12"/>
  <c r="AW48" i="12"/>
  <c r="AX48" i="12" s="1"/>
  <c r="AQ48" i="12"/>
  <c r="AU54" i="12"/>
  <c r="AP54" i="12"/>
  <c r="AW54" i="12"/>
  <c r="AX54" i="12" s="1"/>
  <c r="AQ54" i="12"/>
  <c r="AU52" i="12"/>
  <c r="AP52" i="12"/>
  <c r="AW52" i="12"/>
  <c r="AX52" i="12" s="1"/>
  <c r="AQ52" i="12"/>
  <c r="AW67" i="12"/>
  <c r="AX67" i="12" s="1"/>
  <c r="AU67" i="12"/>
  <c r="AP67" i="12"/>
  <c r="AQ67" i="12"/>
  <c r="AU49" i="12"/>
  <c r="AP49" i="12"/>
  <c r="AW49" i="12"/>
  <c r="AX49" i="12" s="1"/>
  <c r="AQ49" i="12"/>
  <c r="AU53" i="12"/>
  <c r="AP53" i="12"/>
  <c r="AW53" i="12"/>
  <c r="AX53" i="12" s="1"/>
  <c r="AQ53" i="12"/>
  <c r="AW68" i="12"/>
  <c r="AX68" i="12" s="1"/>
  <c r="AQ68" i="12"/>
  <c r="AU68" i="12"/>
  <c r="AP68" i="12"/>
  <c r="AW115" i="12"/>
  <c r="AX115" i="12" s="1"/>
  <c r="AQ115" i="12"/>
  <c r="AU115" i="12"/>
  <c r="AP115" i="12"/>
  <c r="AW85" i="12"/>
  <c r="AX85" i="12" s="1"/>
  <c r="AU85" i="12"/>
  <c r="AP85" i="12"/>
  <c r="AQ85" i="12"/>
  <c r="AW86" i="12"/>
  <c r="AX86" i="12" s="1"/>
  <c r="AQ86" i="12"/>
  <c r="AU86" i="12"/>
  <c r="AP86" i="12"/>
  <c r="AW84" i="12"/>
  <c r="AX84" i="12" s="1"/>
  <c r="AU84" i="12"/>
  <c r="AP84" i="12"/>
  <c r="AQ84" i="12"/>
  <c r="AW81" i="12"/>
  <c r="AX81" i="12" s="1"/>
  <c r="AU81" i="12"/>
  <c r="AP81" i="12"/>
  <c r="AQ81" i="12"/>
  <c r="AW83" i="12"/>
  <c r="AX83" i="12" s="1"/>
  <c r="AU83" i="12"/>
  <c r="AP83" i="12"/>
  <c r="AQ83" i="12"/>
  <c r="AU80" i="12"/>
  <c r="AP80" i="12"/>
  <c r="AW80" i="12"/>
  <c r="AX80" i="12" s="1"/>
  <c r="AQ80" i="12"/>
  <c r="AW87" i="12"/>
  <c r="AX87" i="12" s="1"/>
  <c r="AQ87" i="12"/>
  <c r="AU87" i="12"/>
  <c r="AP87" i="12"/>
  <c r="AW82" i="12"/>
  <c r="AX82" i="12" s="1"/>
  <c r="AU82" i="12"/>
  <c r="AP82" i="12"/>
  <c r="AQ82" i="12"/>
  <c r="AB219" i="12" l="1"/>
  <c r="AD219" i="12" s="1"/>
  <c r="AE219" i="12" s="1"/>
  <c r="AN219" i="12"/>
  <c r="AP219" i="12" s="1"/>
  <c r="AQ219" i="12" s="1"/>
  <c r="Y219" i="12"/>
  <c r="E11" i="10" l="1"/>
  <c r="F34" i="10" l="1"/>
  <c r="F33" i="10"/>
  <c r="F32" i="10"/>
  <c r="F31" i="10"/>
  <c r="F30" i="10"/>
  <c r="F29" i="10"/>
  <c r="F28" i="10"/>
  <c r="F27" i="10"/>
  <c r="F26" i="10"/>
  <c r="F25" i="10"/>
  <c r="M34" i="10" l="1"/>
  <c r="AT77" i="12" l="1"/>
  <c r="AO77" i="12"/>
  <c r="AH77" i="12"/>
  <c r="AC77" i="12"/>
  <c r="AB77" i="12"/>
  <c r="AJ77" i="12" s="1"/>
  <c r="X77" i="12"/>
  <c r="W77" i="12"/>
  <c r="AR77" i="12" s="1"/>
  <c r="S77" i="12"/>
  <c r="Q77" i="12"/>
  <c r="AF77" i="12" s="1"/>
  <c r="M77" i="12"/>
  <c r="J77" i="12"/>
  <c r="G77" i="12"/>
  <c r="H77" i="12" s="1"/>
  <c r="AT76" i="12"/>
  <c r="AO76" i="12"/>
  <c r="AH76" i="12"/>
  <c r="AC76" i="12"/>
  <c r="AB76" i="12"/>
  <c r="AJ76" i="12" s="1"/>
  <c r="X76" i="12"/>
  <c r="W76" i="12"/>
  <c r="AR76" i="12" s="1"/>
  <c r="S76" i="12"/>
  <c r="Q76" i="12"/>
  <c r="AF76" i="12" s="1"/>
  <c r="M76" i="12"/>
  <c r="J76" i="12"/>
  <c r="G76" i="12"/>
  <c r="H76" i="12" s="1"/>
  <c r="AT75" i="12"/>
  <c r="AO75" i="12"/>
  <c r="AH75" i="12"/>
  <c r="AC75" i="12"/>
  <c r="AB75" i="12"/>
  <c r="AJ75" i="12" s="1"/>
  <c r="X75" i="12"/>
  <c r="W75" i="12"/>
  <c r="AR75" i="12" s="1"/>
  <c r="S75" i="12"/>
  <c r="Q75" i="12"/>
  <c r="AF75" i="12" s="1"/>
  <c r="M75" i="12"/>
  <c r="J75" i="12"/>
  <c r="G75" i="12"/>
  <c r="H75" i="12" s="1"/>
  <c r="AT74" i="12"/>
  <c r="AO74" i="12"/>
  <c r="AH74" i="12"/>
  <c r="AC74" i="12"/>
  <c r="AB74" i="12"/>
  <c r="AJ74" i="12" s="1"/>
  <c r="X74" i="12"/>
  <c r="W74" i="12"/>
  <c r="AR74" i="12" s="1"/>
  <c r="S74" i="12"/>
  <c r="Q74" i="12"/>
  <c r="AF74" i="12" s="1"/>
  <c r="M74" i="12"/>
  <c r="J74" i="12"/>
  <c r="G74" i="12"/>
  <c r="H74" i="12" s="1"/>
  <c r="AT73" i="12"/>
  <c r="AO73" i="12"/>
  <c r="AH73" i="12"/>
  <c r="AC73" i="12"/>
  <c r="AB73" i="12"/>
  <c r="AJ73" i="12" s="1"/>
  <c r="X73" i="12"/>
  <c r="W73" i="12"/>
  <c r="AR73" i="12" s="1"/>
  <c r="S73" i="12"/>
  <c r="Q73" i="12"/>
  <c r="AF73" i="12" s="1"/>
  <c r="M73" i="12"/>
  <c r="J73" i="12"/>
  <c r="G73" i="12"/>
  <c r="H73" i="12" s="1"/>
  <c r="AT72" i="12"/>
  <c r="AO72" i="12"/>
  <c r="AH72" i="12"/>
  <c r="AC72" i="12"/>
  <c r="AB72" i="12"/>
  <c r="AJ72" i="12" s="1"/>
  <c r="X72" i="12"/>
  <c r="W72" i="12"/>
  <c r="AR72" i="12" s="1"/>
  <c r="S72" i="12"/>
  <c r="Q72" i="12"/>
  <c r="AF72" i="12" s="1"/>
  <c r="M72" i="12"/>
  <c r="J72" i="12"/>
  <c r="G72" i="12"/>
  <c r="H72" i="12" s="1"/>
  <c r="AT71" i="12"/>
  <c r="AO71" i="12"/>
  <c r="AH71" i="12"/>
  <c r="AC71" i="12"/>
  <c r="AB71" i="12"/>
  <c r="AJ71" i="12" s="1"/>
  <c r="X71" i="12"/>
  <c r="W71" i="12"/>
  <c r="AR71" i="12" s="1"/>
  <c r="S71" i="12"/>
  <c r="Q71" i="12"/>
  <c r="AF71" i="12" s="1"/>
  <c r="M71" i="12"/>
  <c r="J71" i="12"/>
  <c r="G71" i="12"/>
  <c r="H71" i="12" s="1"/>
  <c r="AT70" i="12"/>
  <c r="AO70" i="12"/>
  <c r="AH70" i="12"/>
  <c r="AC70" i="12"/>
  <c r="AB70" i="12"/>
  <c r="AJ70" i="12" s="1"/>
  <c r="X70" i="12"/>
  <c r="W70" i="12"/>
  <c r="AR70" i="12" s="1"/>
  <c r="S70" i="12"/>
  <c r="Q70" i="12"/>
  <c r="AF70" i="12" s="1"/>
  <c r="M70" i="12"/>
  <c r="J70" i="12"/>
  <c r="G70" i="12"/>
  <c r="H70" i="12" s="1"/>
  <c r="AT69" i="12"/>
  <c r="AO69" i="12"/>
  <c r="AH69" i="12"/>
  <c r="AC69" i="12"/>
  <c r="AB69" i="12"/>
  <c r="AJ69" i="12" s="1"/>
  <c r="X69" i="12"/>
  <c r="W69" i="12"/>
  <c r="AR69" i="12" s="1"/>
  <c r="S69" i="12"/>
  <c r="Q69" i="12"/>
  <c r="AF69" i="12" s="1"/>
  <c r="M69" i="12"/>
  <c r="J69" i="12"/>
  <c r="G69" i="12"/>
  <c r="H69" i="12" s="1"/>
  <c r="AT47" i="12"/>
  <c r="AO47" i="12"/>
  <c r="AH47" i="12"/>
  <c r="AC47" i="12"/>
  <c r="AB47" i="12"/>
  <c r="AJ47" i="12" s="1"/>
  <c r="X47" i="12"/>
  <c r="W47" i="12"/>
  <c r="AR47" i="12" s="1"/>
  <c r="S47" i="12"/>
  <c r="Q47" i="12"/>
  <c r="AF47" i="12" s="1"/>
  <c r="M47" i="12"/>
  <c r="J47" i="12"/>
  <c r="G47" i="12"/>
  <c r="H47" i="12" s="1"/>
  <c r="AT46" i="12"/>
  <c r="AO46" i="12"/>
  <c r="AH46" i="12"/>
  <c r="AC46" i="12"/>
  <c r="AB46" i="12"/>
  <c r="AJ46" i="12" s="1"/>
  <c r="X46" i="12"/>
  <c r="W46" i="12"/>
  <c r="AR46" i="12" s="1"/>
  <c r="S46" i="12"/>
  <c r="Q46" i="12"/>
  <c r="AF46" i="12" s="1"/>
  <c r="M46" i="12"/>
  <c r="J46" i="12"/>
  <c r="G46" i="12"/>
  <c r="H46" i="12" s="1"/>
  <c r="AT45" i="12"/>
  <c r="AO45" i="12"/>
  <c r="AH45" i="12"/>
  <c r="AC45" i="12"/>
  <c r="AB45" i="12"/>
  <c r="AJ45" i="12" s="1"/>
  <c r="X45" i="12"/>
  <c r="W45" i="12"/>
  <c r="AR45" i="12" s="1"/>
  <c r="S45" i="12"/>
  <c r="Q45" i="12"/>
  <c r="AF45" i="12" s="1"/>
  <c r="M45" i="12"/>
  <c r="J45" i="12"/>
  <c r="G45" i="12"/>
  <c r="H45" i="12" s="1"/>
  <c r="AT44" i="12"/>
  <c r="AO44" i="12"/>
  <c r="AH44" i="12"/>
  <c r="AC44" i="12"/>
  <c r="AB44" i="12"/>
  <c r="AJ44" i="12" s="1"/>
  <c r="X44" i="12"/>
  <c r="W44" i="12"/>
  <c r="AR44" i="12" s="1"/>
  <c r="S44" i="12"/>
  <c r="Q44" i="12"/>
  <c r="AF44" i="12" s="1"/>
  <c r="M44" i="12"/>
  <c r="J44" i="12"/>
  <c r="G44" i="12"/>
  <c r="H44" i="12" s="1"/>
  <c r="AT43" i="12"/>
  <c r="AO43" i="12"/>
  <c r="AH43" i="12"/>
  <c r="AC43" i="12"/>
  <c r="AB43" i="12"/>
  <c r="AJ43" i="12" s="1"/>
  <c r="X43" i="12"/>
  <c r="W43" i="12"/>
  <c r="AR43" i="12" s="1"/>
  <c r="S43" i="12"/>
  <c r="Q43" i="12"/>
  <c r="AF43" i="12" s="1"/>
  <c r="M43" i="12"/>
  <c r="J43" i="12"/>
  <c r="G43" i="12"/>
  <c r="H43" i="12" s="1"/>
  <c r="AT42" i="12"/>
  <c r="AO42" i="12"/>
  <c r="AH42" i="12"/>
  <c r="AC42" i="12"/>
  <c r="AB42" i="12"/>
  <c r="AJ42" i="12" s="1"/>
  <c r="X42" i="12"/>
  <c r="W42" i="12"/>
  <c r="AR42" i="12" s="1"/>
  <c r="S42" i="12"/>
  <c r="Q42" i="12"/>
  <c r="AF42" i="12" s="1"/>
  <c r="M42" i="12"/>
  <c r="J42" i="12"/>
  <c r="G42" i="12"/>
  <c r="H42" i="12" s="1"/>
  <c r="AT41" i="12"/>
  <c r="AO41" i="12"/>
  <c r="AH41" i="12"/>
  <c r="AC41" i="12"/>
  <c r="AB41" i="12"/>
  <c r="AJ41" i="12" s="1"/>
  <c r="X41" i="12"/>
  <c r="W41" i="12"/>
  <c r="AR41" i="12" s="1"/>
  <c r="S41" i="12"/>
  <c r="M41" i="12"/>
  <c r="J41" i="12"/>
  <c r="G41" i="12"/>
  <c r="H41" i="12" s="1"/>
  <c r="AT40" i="12"/>
  <c r="AO40" i="12"/>
  <c r="AH40" i="12"/>
  <c r="AC40" i="12"/>
  <c r="AB40" i="12"/>
  <c r="AJ40" i="12" s="1"/>
  <c r="X40" i="12"/>
  <c r="W40" i="12"/>
  <c r="AR40" i="12" s="1"/>
  <c r="S40" i="12"/>
  <c r="Q40" i="12"/>
  <c r="AF40" i="12" s="1"/>
  <c r="M40" i="12"/>
  <c r="J40" i="12"/>
  <c r="G40" i="12"/>
  <c r="H40" i="12" s="1"/>
  <c r="AT39" i="12"/>
  <c r="AO39" i="12"/>
  <c r="AH39" i="12"/>
  <c r="AC39" i="12"/>
  <c r="AB39" i="12"/>
  <c r="AJ39" i="12" s="1"/>
  <c r="X39" i="12"/>
  <c r="W39" i="12"/>
  <c r="AR39" i="12" s="1"/>
  <c r="S39" i="12"/>
  <c r="Q39" i="12"/>
  <c r="AF39" i="12" s="1"/>
  <c r="M39" i="12"/>
  <c r="J39" i="12"/>
  <c r="G39" i="12"/>
  <c r="H39" i="12" s="1"/>
  <c r="AT38" i="12"/>
  <c r="AO38" i="12"/>
  <c r="AH38" i="12"/>
  <c r="AC38" i="12"/>
  <c r="AB38" i="12"/>
  <c r="AJ38" i="12" s="1"/>
  <c r="X38" i="12"/>
  <c r="W38" i="12"/>
  <c r="AR38" i="12" s="1"/>
  <c r="S38" i="12"/>
  <c r="Q38" i="12"/>
  <c r="AF38" i="12" s="1"/>
  <c r="M38" i="12"/>
  <c r="J38" i="12"/>
  <c r="G38" i="12"/>
  <c r="H38" i="12" s="1"/>
  <c r="AB37" i="12"/>
  <c r="AJ37" i="12" s="1"/>
  <c r="AB36" i="12"/>
  <c r="AJ36" i="12" s="1"/>
  <c r="AB35" i="12"/>
  <c r="AJ35" i="12" s="1"/>
  <c r="AB34" i="12"/>
  <c r="AJ34" i="12" s="1"/>
  <c r="AB33" i="12"/>
  <c r="AJ33" i="12" s="1"/>
  <c r="AB32" i="12"/>
  <c r="AJ32" i="12" s="1"/>
  <c r="AB31" i="12"/>
  <c r="AJ31" i="12" s="1"/>
  <c r="AB30" i="12"/>
  <c r="AJ30" i="12" s="1"/>
  <c r="AB29" i="12"/>
  <c r="AJ29" i="12" s="1"/>
  <c r="AB28" i="12"/>
  <c r="AJ28" i="12" s="1"/>
  <c r="AB27" i="12"/>
  <c r="AJ27" i="12" s="1"/>
  <c r="AB25" i="12"/>
  <c r="AJ25" i="12" s="1"/>
  <c r="AB24" i="12"/>
  <c r="AJ24" i="12" s="1"/>
  <c r="AB23" i="12"/>
  <c r="AJ23" i="12" s="1"/>
  <c r="AB22" i="12"/>
  <c r="AJ22" i="12" s="1"/>
  <c r="AB21" i="12"/>
  <c r="AJ21" i="12" s="1"/>
  <c r="AB20" i="12"/>
  <c r="AJ20" i="12" s="1"/>
  <c r="X37" i="12"/>
  <c r="X36" i="12"/>
  <c r="X35" i="12"/>
  <c r="X34" i="12"/>
  <c r="X33" i="12"/>
  <c r="X32" i="12"/>
  <c r="X31" i="12"/>
  <c r="X30" i="12"/>
  <c r="X29" i="12"/>
  <c r="X28" i="12"/>
  <c r="X27" i="12"/>
  <c r="X26" i="12"/>
  <c r="X25" i="12"/>
  <c r="X24" i="12"/>
  <c r="X23" i="12"/>
  <c r="X22" i="12"/>
  <c r="X21" i="12"/>
  <c r="X20" i="12"/>
  <c r="X19" i="12"/>
  <c r="S37" i="12"/>
  <c r="S36" i="12"/>
  <c r="S35" i="12"/>
  <c r="S34" i="12"/>
  <c r="S33" i="12"/>
  <c r="S32" i="12"/>
  <c r="S31" i="12"/>
  <c r="S30" i="12"/>
  <c r="S29" i="12"/>
  <c r="S28" i="12"/>
  <c r="S27" i="12"/>
  <c r="S26" i="12"/>
  <c r="S25" i="12"/>
  <c r="S24" i="12"/>
  <c r="S23" i="12"/>
  <c r="S22" i="12"/>
  <c r="S21" i="12"/>
  <c r="S20" i="12"/>
  <c r="M37" i="12"/>
  <c r="M36" i="12"/>
  <c r="M35" i="12"/>
  <c r="M34" i="12"/>
  <c r="M33" i="12"/>
  <c r="M32" i="12"/>
  <c r="M31" i="12"/>
  <c r="M30" i="12"/>
  <c r="M29" i="12"/>
  <c r="M28" i="12"/>
  <c r="M27" i="12"/>
  <c r="M26" i="12"/>
  <c r="M25" i="12"/>
  <c r="M24" i="12"/>
  <c r="M23" i="12"/>
  <c r="M22" i="12"/>
  <c r="M21" i="12"/>
  <c r="M20" i="12"/>
  <c r="J37" i="12"/>
  <c r="J36" i="12"/>
  <c r="J35" i="12"/>
  <c r="J34" i="12"/>
  <c r="J33" i="12"/>
  <c r="J32" i="12"/>
  <c r="J31" i="12"/>
  <c r="J30" i="12"/>
  <c r="J29" i="12"/>
  <c r="J28" i="12"/>
  <c r="J27" i="12"/>
  <c r="J26" i="12"/>
  <c r="J25" i="12"/>
  <c r="J24" i="12"/>
  <c r="J23" i="12"/>
  <c r="J22" i="12"/>
  <c r="J21" i="12"/>
  <c r="J20" i="12"/>
  <c r="J19" i="12"/>
  <c r="AT37" i="12"/>
  <c r="AO37" i="12"/>
  <c r="AH37" i="12"/>
  <c r="AC37" i="12"/>
  <c r="W37" i="12"/>
  <c r="AR37" i="12" s="1"/>
  <c r="Q37" i="12"/>
  <c r="AF37" i="12" s="1"/>
  <c r="G37" i="12"/>
  <c r="H37" i="12" s="1"/>
  <c r="AT36" i="12"/>
  <c r="AO36" i="12"/>
  <c r="AH36" i="12"/>
  <c r="AC36" i="12"/>
  <c r="W36" i="12"/>
  <c r="AR36" i="12" s="1"/>
  <c r="Q36" i="12"/>
  <c r="AF36" i="12" s="1"/>
  <c r="G36" i="12"/>
  <c r="H36" i="12" s="1"/>
  <c r="AT35" i="12"/>
  <c r="AO35" i="12"/>
  <c r="AH35" i="12"/>
  <c r="AC35" i="12"/>
  <c r="W35" i="12"/>
  <c r="AR35" i="12" s="1"/>
  <c r="Q35" i="12"/>
  <c r="AF35" i="12" s="1"/>
  <c r="G35" i="12"/>
  <c r="H35" i="12" s="1"/>
  <c r="AT34" i="12"/>
  <c r="AO34" i="12"/>
  <c r="AH34" i="12"/>
  <c r="AC34" i="12"/>
  <c r="W34" i="12"/>
  <c r="AR34" i="12" s="1"/>
  <c r="Q34" i="12"/>
  <c r="AF34" i="12" s="1"/>
  <c r="G34" i="12"/>
  <c r="H34" i="12" s="1"/>
  <c r="AT33" i="12"/>
  <c r="AO33" i="12"/>
  <c r="AH33" i="12"/>
  <c r="AC33" i="12"/>
  <c r="W33" i="12"/>
  <c r="AR33" i="12" s="1"/>
  <c r="Q33" i="12"/>
  <c r="AF33" i="12" s="1"/>
  <c r="G33" i="12"/>
  <c r="H33" i="12" s="1"/>
  <c r="AT32" i="12"/>
  <c r="AO32" i="12"/>
  <c r="AH32" i="12"/>
  <c r="AC32" i="12"/>
  <c r="W32" i="12"/>
  <c r="AR32" i="12" s="1"/>
  <c r="Q32" i="12"/>
  <c r="AF32" i="12" s="1"/>
  <c r="G32" i="12"/>
  <c r="H32" i="12" s="1"/>
  <c r="AT31" i="12"/>
  <c r="AO31" i="12"/>
  <c r="AH31" i="12"/>
  <c r="AC31" i="12"/>
  <c r="W31" i="12"/>
  <c r="AR31" i="12" s="1"/>
  <c r="Q31" i="12"/>
  <c r="AF31" i="12" s="1"/>
  <c r="G31" i="12"/>
  <c r="H31" i="12" s="1"/>
  <c r="AT30" i="12"/>
  <c r="AO30" i="12"/>
  <c r="AH30" i="12"/>
  <c r="AC30" i="12"/>
  <c r="W30" i="12"/>
  <c r="AR30" i="12" s="1"/>
  <c r="Q30" i="12"/>
  <c r="AF30" i="12" s="1"/>
  <c r="G30" i="12"/>
  <c r="H30" i="12" s="1"/>
  <c r="AT29" i="12"/>
  <c r="AO29" i="12"/>
  <c r="AH29" i="12"/>
  <c r="AC29" i="12"/>
  <c r="W29" i="12"/>
  <c r="AR29" i="12" s="1"/>
  <c r="Q29" i="12"/>
  <c r="AF29" i="12" s="1"/>
  <c r="G29" i="12"/>
  <c r="H29" i="12" s="1"/>
  <c r="AT28" i="12"/>
  <c r="AO28" i="12"/>
  <c r="AH28" i="12"/>
  <c r="AC28" i="12"/>
  <c r="W28" i="12"/>
  <c r="AR28" i="12" s="1"/>
  <c r="Q28" i="12"/>
  <c r="AF28" i="12" s="1"/>
  <c r="G28" i="12"/>
  <c r="H28" i="12" s="1"/>
  <c r="AT27" i="12"/>
  <c r="AO27" i="12"/>
  <c r="AH27" i="12"/>
  <c r="AC27" i="12"/>
  <c r="W27" i="12"/>
  <c r="AR27" i="12" s="1"/>
  <c r="Q27" i="12"/>
  <c r="AF27" i="12" s="1"/>
  <c r="G27" i="12"/>
  <c r="H27" i="12" s="1"/>
  <c r="AT26" i="12"/>
  <c r="AO26" i="12"/>
  <c r="AH26" i="12"/>
  <c r="AC26" i="12"/>
  <c r="AB26" i="12"/>
  <c r="AJ26" i="12" s="1"/>
  <c r="W26" i="12"/>
  <c r="AR26" i="12" s="1"/>
  <c r="Q26" i="12"/>
  <c r="AF26" i="12" s="1"/>
  <c r="G26" i="12"/>
  <c r="H26" i="12" s="1"/>
  <c r="AO25" i="12"/>
  <c r="AC25" i="12"/>
  <c r="W25" i="12"/>
  <c r="AR25" i="12" s="1"/>
  <c r="AT25" i="12" s="1"/>
  <c r="Q25" i="12"/>
  <c r="AF25" i="12" s="1"/>
  <c r="AH25" i="12" s="1"/>
  <c r="G25" i="12"/>
  <c r="H25" i="12" s="1"/>
  <c r="AT24" i="12"/>
  <c r="AO24" i="12"/>
  <c r="AH24" i="12"/>
  <c r="AC24" i="12"/>
  <c r="W24" i="12"/>
  <c r="AR24" i="12" s="1"/>
  <c r="Q24" i="12"/>
  <c r="AF24" i="12" s="1"/>
  <c r="G24" i="12"/>
  <c r="H24" i="12" s="1"/>
  <c r="AT23" i="12"/>
  <c r="AO23" i="12"/>
  <c r="AH23" i="12"/>
  <c r="AC23" i="12"/>
  <c r="W23" i="12"/>
  <c r="AR23" i="12" s="1"/>
  <c r="G23" i="12"/>
  <c r="H23" i="12" s="1"/>
  <c r="AT22" i="12"/>
  <c r="AO22" i="12"/>
  <c r="AH22" i="12"/>
  <c r="AC22" i="12"/>
  <c r="W22" i="12"/>
  <c r="AR22" i="12" s="1"/>
  <c r="G22" i="12"/>
  <c r="H22" i="12" s="1"/>
  <c r="AT21" i="12"/>
  <c r="AO21" i="12"/>
  <c r="AH21" i="12"/>
  <c r="AC21" i="12"/>
  <c r="W21" i="12"/>
  <c r="AR21" i="12" s="1"/>
  <c r="G21" i="12"/>
  <c r="AT20" i="12"/>
  <c r="AO20" i="12"/>
  <c r="AH20" i="12"/>
  <c r="AC20" i="12"/>
  <c r="W20" i="12"/>
  <c r="AR20" i="12" s="1"/>
  <c r="G20" i="12"/>
  <c r="A20" i="12"/>
  <c r="A21" i="12" s="1"/>
  <c r="A22" i="12" s="1"/>
  <c r="A23" i="12" s="1"/>
  <c r="A24" i="12" s="1"/>
  <c r="A25" i="12" s="1"/>
  <c r="A26" i="12" s="1"/>
  <c r="G19" i="12"/>
  <c r="H19" i="12" s="1"/>
  <c r="G18" i="12"/>
  <c r="E21" i="12" l="1"/>
  <c r="H21" i="12"/>
  <c r="AD33" i="12"/>
  <c r="AK26" i="12"/>
  <c r="AN26" i="12" s="1"/>
  <c r="AK29" i="12"/>
  <c r="AN29" i="12" s="1"/>
  <c r="AP29" i="12" s="1"/>
  <c r="AD35" i="12"/>
  <c r="AD31" i="12"/>
  <c r="AD37" i="12"/>
  <c r="AK30" i="12"/>
  <c r="AL30" i="12" s="1"/>
  <c r="E20" i="12"/>
  <c r="H20" i="12"/>
  <c r="K20" i="12" s="1"/>
  <c r="Q23" i="12"/>
  <c r="AF23" i="12" s="1"/>
  <c r="AI23" i="12"/>
  <c r="K23" i="12"/>
  <c r="N23" i="12" s="1"/>
  <c r="T23" i="12" s="1"/>
  <c r="E23" i="12"/>
  <c r="G220" i="12"/>
  <c r="X219" i="12"/>
  <c r="K19" i="12"/>
  <c r="A27" i="12"/>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E35" i="12"/>
  <c r="K35" i="12"/>
  <c r="N35" i="12" s="1"/>
  <c r="T35" i="12" s="1"/>
  <c r="K21" i="12"/>
  <c r="N21" i="12" s="1"/>
  <c r="T21" i="12" s="1"/>
  <c r="E24" i="12"/>
  <c r="K24" i="12"/>
  <c r="N24" i="12" s="1"/>
  <c r="T24" i="12" s="1"/>
  <c r="E27" i="12"/>
  <c r="K27" i="12"/>
  <c r="N27" i="12" s="1"/>
  <c r="T27" i="12" s="1"/>
  <c r="E31" i="12"/>
  <c r="K31" i="12"/>
  <c r="N31" i="12" s="1"/>
  <c r="T31" i="12" s="1"/>
  <c r="AI21" i="12"/>
  <c r="K69" i="12"/>
  <c r="N69" i="12" s="1"/>
  <c r="T69" i="12" s="1"/>
  <c r="K77" i="12"/>
  <c r="N77" i="12" s="1"/>
  <c r="T77" i="12" s="1"/>
  <c r="K72" i="12"/>
  <c r="N72" i="12" s="1"/>
  <c r="T72" i="12" s="1"/>
  <c r="K22" i="12"/>
  <c r="N22" i="12" s="1"/>
  <c r="T22" i="12" s="1"/>
  <c r="K73" i="12"/>
  <c r="N73" i="12" s="1"/>
  <c r="T73" i="12" s="1"/>
  <c r="K76" i="12"/>
  <c r="N76" i="12" s="1"/>
  <c r="T76" i="12" s="1"/>
  <c r="K70" i="12"/>
  <c r="N70" i="12" s="1"/>
  <c r="T70" i="12" s="1"/>
  <c r="K74" i="12"/>
  <c r="N74" i="12" s="1"/>
  <c r="T74" i="12" s="1"/>
  <c r="K41" i="12"/>
  <c r="N41" i="12" s="1"/>
  <c r="T41" i="12" s="1"/>
  <c r="K71" i="12"/>
  <c r="N71" i="12" s="1"/>
  <c r="T71" i="12" s="1"/>
  <c r="K75" i="12"/>
  <c r="N75" i="12" s="1"/>
  <c r="T75" i="12" s="1"/>
  <c r="AE72" i="12"/>
  <c r="AD72" i="12"/>
  <c r="AI72" i="12"/>
  <c r="AK72" i="12"/>
  <c r="AE76" i="12"/>
  <c r="AI76" i="12"/>
  <c r="AD76" i="12"/>
  <c r="AK76" i="12"/>
  <c r="AE71" i="12"/>
  <c r="AD71" i="12"/>
  <c r="AK71" i="12"/>
  <c r="AI71" i="12"/>
  <c r="AE75" i="12"/>
  <c r="AD75" i="12"/>
  <c r="AI75" i="12"/>
  <c r="AK75" i="12"/>
  <c r="AE70" i="12"/>
  <c r="AI70" i="12"/>
  <c r="AK70" i="12"/>
  <c r="AD70" i="12"/>
  <c r="AE74" i="12"/>
  <c r="AI74" i="12"/>
  <c r="AD74" i="12"/>
  <c r="AK74" i="12"/>
  <c r="AE69" i="12"/>
  <c r="AD69" i="12"/>
  <c r="AI69" i="12"/>
  <c r="AK69" i="12"/>
  <c r="AE73" i="12"/>
  <c r="AD73" i="12"/>
  <c r="AI73" i="12"/>
  <c r="AK73" i="12"/>
  <c r="AE77" i="12"/>
  <c r="AI77" i="12"/>
  <c r="AK77" i="12"/>
  <c r="AD77" i="12"/>
  <c r="E69" i="12"/>
  <c r="E70" i="12"/>
  <c r="E71" i="12"/>
  <c r="E72" i="12"/>
  <c r="E73" i="12"/>
  <c r="E74" i="12"/>
  <c r="E75" i="12"/>
  <c r="E76" i="12"/>
  <c r="E77" i="12"/>
  <c r="AD39" i="12"/>
  <c r="AI39" i="12"/>
  <c r="K42" i="12"/>
  <c r="N42" i="12" s="1"/>
  <c r="T42" i="12" s="1"/>
  <c r="K45" i="12"/>
  <c r="N45" i="12" s="1"/>
  <c r="T45" i="12" s="1"/>
  <c r="K47" i="12"/>
  <c r="N47" i="12" s="1"/>
  <c r="T47" i="12" s="1"/>
  <c r="K43" i="12"/>
  <c r="N43" i="12" s="1"/>
  <c r="T43" i="12" s="1"/>
  <c r="K46" i="12"/>
  <c r="N46" i="12" s="1"/>
  <c r="T46" i="12" s="1"/>
  <c r="AD40" i="12"/>
  <c r="AI40" i="12"/>
  <c r="AI41" i="12"/>
  <c r="AD41" i="12"/>
  <c r="AE41" i="12" s="1"/>
  <c r="K44" i="12"/>
  <c r="N44" i="12" s="1"/>
  <c r="T44" i="12" s="1"/>
  <c r="AI38" i="12"/>
  <c r="AD38" i="12"/>
  <c r="AE44" i="12"/>
  <c r="AK44" i="12"/>
  <c r="AI44" i="12"/>
  <c r="AD44" i="12"/>
  <c r="AE43" i="12"/>
  <c r="AD43" i="12"/>
  <c r="AI43" i="12"/>
  <c r="AK43" i="12"/>
  <c r="K38" i="12"/>
  <c r="N38" i="12" s="1"/>
  <c r="T38" i="12" s="1"/>
  <c r="AE45" i="12"/>
  <c r="AI45" i="12"/>
  <c r="AD45" i="12"/>
  <c r="AK45" i="12"/>
  <c r="K40" i="12"/>
  <c r="N40" i="12" s="1"/>
  <c r="T40" i="12" s="1"/>
  <c r="AE47" i="12"/>
  <c r="AI47" i="12"/>
  <c r="AD47" i="12"/>
  <c r="AK47" i="12"/>
  <c r="K39" i="12"/>
  <c r="N39" i="12" s="1"/>
  <c r="T39" i="12" s="1"/>
  <c r="AE42" i="12"/>
  <c r="AD42" i="12"/>
  <c r="AK42" i="12"/>
  <c r="AI42" i="12"/>
  <c r="AE46" i="12"/>
  <c r="AI46" i="12"/>
  <c r="AD46" i="12"/>
  <c r="AK46" i="12"/>
  <c r="AK38" i="12"/>
  <c r="AK39" i="12"/>
  <c r="AK40" i="12"/>
  <c r="E38" i="12"/>
  <c r="E39" i="12"/>
  <c r="E40" i="12"/>
  <c r="E41" i="12"/>
  <c r="E42" i="12"/>
  <c r="E43" i="12"/>
  <c r="E44" i="12"/>
  <c r="E45" i="12"/>
  <c r="E46" i="12"/>
  <c r="E47" i="12"/>
  <c r="AE38" i="12"/>
  <c r="AE39" i="12"/>
  <c r="AE40" i="12"/>
  <c r="E22" i="12"/>
  <c r="E28" i="12"/>
  <c r="E32" i="12"/>
  <c r="E36" i="12"/>
  <c r="E29" i="12"/>
  <c r="E33" i="12"/>
  <c r="E37" i="12"/>
  <c r="K28" i="12"/>
  <c r="N28" i="12" s="1"/>
  <c r="T28" i="12" s="1"/>
  <c r="E26" i="12"/>
  <c r="E30" i="12"/>
  <c r="E34" i="12"/>
  <c r="AI25" i="12"/>
  <c r="AK32" i="12"/>
  <c r="AN32" i="12" s="1"/>
  <c r="AV32" i="12" s="1"/>
  <c r="AE32" i="12"/>
  <c r="E25" i="12"/>
  <c r="K33" i="12"/>
  <c r="N33" i="12" s="1"/>
  <c r="T33" i="12" s="1"/>
  <c r="K37" i="12"/>
  <c r="N37" i="12" s="1"/>
  <c r="T37" i="12" s="1"/>
  <c r="E19" i="12"/>
  <c r="K34" i="12"/>
  <c r="N34" i="12" s="1"/>
  <c r="T34" i="12" s="1"/>
  <c r="AI27" i="12"/>
  <c r="AD27" i="12"/>
  <c r="AK27" i="12"/>
  <c r="K26" i="12"/>
  <c r="N26" i="12" s="1"/>
  <c r="T26" i="12" s="1"/>
  <c r="AI26" i="12"/>
  <c r="AD29" i="12"/>
  <c r="K29" i="12"/>
  <c r="N29" i="12" s="1"/>
  <c r="T29" i="12" s="1"/>
  <c r="AE29" i="12"/>
  <c r="K25" i="12"/>
  <c r="N25" i="12" s="1"/>
  <c r="T25" i="12" s="1"/>
  <c r="AI29" i="12"/>
  <c r="K30" i="12"/>
  <c r="N30" i="12" s="1"/>
  <c r="T30" i="12" s="1"/>
  <c r="K32" i="12"/>
  <c r="N32" i="12" s="1"/>
  <c r="T32" i="12" s="1"/>
  <c r="AI36" i="12"/>
  <c r="AD36" i="12"/>
  <c r="AK36" i="12"/>
  <c r="AE36" i="12"/>
  <c r="AK24" i="12"/>
  <c r="AI24" i="12"/>
  <c r="AD24" i="12"/>
  <c r="AE24" i="12"/>
  <c r="AI22" i="12"/>
  <c r="AD22" i="12"/>
  <c r="AE22" i="12" s="1"/>
  <c r="AI20" i="12"/>
  <c r="AD20" i="12"/>
  <c r="AE20" i="12" s="1"/>
  <c r="AI34" i="12"/>
  <c r="AD34" i="12"/>
  <c r="AK34" i="12"/>
  <c r="AE34" i="12"/>
  <c r="AE26" i="12"/>
  <c r="AE30" i="12"/>
  <c r="K36" i="12"/>
  <c r="N36" i="12" s="1"/>
  <c r="T36" i="12" s="1"/>
  <c r="AE37" i="12"/>
  <c r="AK37" i="12" s="1"/>
  <c r="AI37" i="12"/>
  <c r="AI28" i="12"/>
  <c r="AD28" i="12"/>
  <c r="AI32" i="12"/>
  <c r="AD32" i="12"/>
  <c r="AE35" i="12"/>
  <c r="AK35" i="12"/>
  <c r="AI35" i="12"/>
  <c r="AI30" i="12"/>
  <c r="AD30" i="12"/>
  <c r="AE33" i="12"/>
  <c r="AI33" i="12"/>
  <c r="AB19" i="12"/>
  <c r="AD21" i="12"/>
  <c r="AE21" i="12" s="1"/>
  <c r="AD23" i="12"/>
  <c r="AE23" i="12" s="1"/>
  <c r="AD25" i="12"/>
  <c r="AE25" i="12" s="1"/>
  <c r="AK25" i="12" s="1"/>
  <c r="AD26" i="12"/>
  <c r="AE27" i="12"/>
  <c r="AE28" i="12"/>
  <c r="AK28" i="12"/>
  <c r="AE31" i="12"/>
  <c r="AK31" i="12"/>
  <c r="AI31" i="12"/>
  <c r="AU29" i="12" l="1"/>
  <c r="AN30" i="12"/>
  <c r="AV30" i="12" s="1"/>
  <c r="AW29" i="12"/>
  <c r="AX29" i="12" s="1"/>
  <c r="AQ29" i="12"/>
  <c r="AV29" i="12"/>
  <c r="AQ26" i="12"/>
  <c r="AV26" i="12"/>
  <c r="AP26" i="12"/>
  <c r="AL26" i="12"/>
  <c r="AW26" i="12"/>
  <c r="AX26" i="12" s="1"/>
  <c r="AU26" i="12"/>
  <c r="AL29" i="12"/>
  <c r="N20" i="12"/>
  <c r="T20" i="12" s="1"/>
  <c r="Q20" i="12"/>
  <c r="AF20" i="12" s="1"/>
  <c r="Q21" i="12"/>
  <c r="AF21" i="12" s="1"/>
  <c r="AK23" i="12"/>
  <c r="AN23" i="12" s="1"/>
  <c r="AV23" i="12" s="1"/>
  <c r="Q22" i="12"/>
  <c r="AF22" i="12" s="1"/>
  <c r="AK22" i="12"/>
  <c r="AN22" i="12" s="1"/>
  <c r="AV22" i="12" s="1"/>
  <c r="Q41" i="12"/>
  <c r="AF41" i="12" s="1"/>
  <c r="AK41" i="12"/>
  <c r="AN41" i="12" s="1"/>
  <c r="AV41" i="12" s="1"/>
  <c r="E220" i="12"/>
  <c r="E221" i="12" s="1"/>
  <c r="K220" i="12"/>
  <c r="K219" i="12" s="1"/>
  <c r="H220" i="12"/>
  <c r="A88" i="12"/>
  <c r="A89" i="12" s="1"/>
  <c r="A90" i="12" s="1"/>
  <c r="A91" i="12" s="1"/>
  <c r="A92" i="12" s="1"/>
  <c r="A93" i="12" s="1"/>
  <c r="A94" i="12" s="1"/>
  <c r="A95" i="12" s="1"/>
  <c r="N19" i="12"/>
  <c r="AK33" i="12"/>
  <c r="AN33" i="12" s="1"/>
  <c r="AV33" i="12" s="1"/>
  <c r="AK21" i="12"/>
  <c r="AL21" i="12" s="1"/>
  <c r="AL32" i="12"/>
  <c r="AK20" i="12"/>
  <c r="AL20" i="12" s="1"/>
  <c r="AL74" i="12"/>
  <c r="AN74" i="12"/>
  <c r="AV74" i="12" s="1"/>
  <c r="AN75" i="12"/>
  <c r="AV75" i="12" s="1"/>
  <c r="AL75" i="12"/>
  <c r="AN71" i="12"/>
  <c r="AV71" i="12" s="1"/>
  <c r="AL71" i="12"/>
  <c r="AL77" i="12"/>
  <c r="AN77" i="12"/>
  <c r="AV77" i="12" s="1"/>
  <c r="AL70" i="12"/>
  <c r="AN70" i="12"/>
  <c r="AV70" i="12" s="1"/>
  <c r="AN76" i="12"/>
  <c r="AV76" i="12" s="1"/>
  <c r="AL76" i="12"/>
  <c r="AN69" i="12"/>
  <c r="AV69" i="12" s="1"/>
  <c r="AL69" i="12"/>
  <c r="AN72" i="12"/>
  <c r="AV72" i="12" s="1"/>
  <c r="AL72" i="12"/>
  <c r="AN73" i="12"/>
  <c r="AV73" i="12" s="1"/>
  <c r="AL73" i="12"/>
  <c r="AL38" i="12"/>
  <c r="AN38" i="12"/>
  <c r="AV38" i="12" s="1"/>
  <c r="AN45" i="12"/>
  <c r="AV45" i="12" s="1"/>
  <c r="AL45" i="12"/>
  <c r="AL44" i="12"/>
  <c r="AN44" i="12"/>
  <c r="AV44" i="12" s="1"/>
  <c r="AN40" i="12"/>
  <c r="AV40" i="12" s="1"/>
  <c r="AL40" i="12"/>
  <c r="AL39" i="12"/>
  <c r="AN39" i="12"/>
  <c r="AV39" i="12" s="1"/>
  <c r="AN46" i="12"/>
  <c r="AV46" i="12" s="1"/>
  <c r="AL46" i="12"/>
  <c r="AL42" i="12"/>
  <c r="AN42" i="12"/>
  <c r="AV42" i="12" s="1"/>
  <c r="AN47" i="12"/>
  <c r="AV47" i="12" s="1"/>
  <c r="AL47" i="12"/>
  <c r="AN43" i="12"/>
  <c r="AV43" i="12" s="1"/>
  <c r="AL43" i="12"/>
  <c r="Q19" i="12"/>
  <c r="AN27" i="12"/>
  <c r="AV27" i="12" s="1"/>
  <c r="AL27" i="12"/>
  <c r="AN28" i="12"/>
  <c r="AV28" i="12" s="1"/>
  <c r="AL28" i="12"/>
  <c r="AN31" i="12"/>
  <c r="AV31" i="12" s="1"/>
  <c r="AL31" i="12"/>
  <c r="AN37" i="12"/>
  <c r="AV37" i="12" s="1"/>
  <c r="AL37" i="12"/>
  <c r="AL36" i="12"/>
  <c r="AN36" i="12"/>
  <c r="AV36" i="12" s="1"/>
  <c r="AQ32" i="12"/>
  <c r="AW32" i="12"/>
  <c r="AX32" i="12" s="1"/>
  <c r="AU32" i="12"/>
  <c r="AP32" i="12"/>
  <c r="AD19" i="12"/>
  <c r="AE19" i="12" s="1"/>
  <c r="AN25" i="12"/>
  <c r="AV25" i="12" s="1"/>
  <c r="AL25" i="12"/>
  <c r="AN35" i="12"/>
  <c r="AV35" i="12" s="1"/>
  <c r="AL35" i="12"/>
  <c r="AL34" i="12"/>
  <c r="AN34" i="12"/>
  <c r="AV34" i="12" s="1"/>
  <c r="AN24" i="12"/>
  <c r="AV24" i="12" s="1"/>
  <c r="AL24" i="12"/>
  <c r="N15" i="10"/>
  <c r="N34" i="10"/>
  <c r="N33" i="10"/>
  <c r="N32" i="10"/>
  <c r="N31" i="10"/>
  <c r="N30" i="10"/>
  <c r="N29" i="10"/>
  <c r="N28" i="10"/>
  <c r="N27" i="10"/>
  <c r="N26" i="10"/>
  <c r="N25" i="10"/>
  <c r="N24" i="10"/>
  <c r="N23" i="10"/>
  <c r="N22" i="10"/>
  <c r="N16" i="10"/>
  <c r="N14" i="10"/>
  <c r="E17" i="10"/>
  <c r="N13" i="10"/>
  <c r="N12" i="10"/>
  <c r="E15" i="10"/>
  <c r="N11" i="10"/>
  <c r="E14" i="10"/>
  <c r="N10" i="10"/>
  <c r="E13" i="10"/>
  <c r="E12" i="10"/>
  <c r="E10" i="10"/>
  <c r="AP30" i="12" l="1"/>
  <c r="AU30" i="12"/>
  <c r="AW30" i="12"/>
  <c r="AX30" i="12" s="1"/>
  <c r="AQ30" i="12"/>
  <c r="AL23" i="12"/>
  <c r="AL22" i="12"/>
  <c r="Q219" i="12"/>
  <c r="AL41" i="12"/>
  <c r="E219" i="12"/>
  <c r="K221" i="12"/>
  <c r="W19" i="12"/>
  <c r="N220" i="12"/>
  <c r="H219" i="12"/>
  <c r="H221" i="12"/>
  <c r="A96" i="12"/>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F19" i="12"/>
  <c r="AF219" i="12" s="1"/>
  <c r="AI219" i="12" s="1"/>
  <c r="AJ219" i="12" s="1"/>
  <c r="T19" i="12"/>
  <c r="T220" i="12" s="1"/>
  <c r="AL33" i="12"/>
  <c r="AN21" i="12"/>
  <c r="AN20" i="12"/>
  <c r="AQ73" i="12"/>
  <c r="AW73" i="12"/>
  <c r="AX73" i="12" s="1"/>
  <c r="AU73" i="12"/>
  <c r="AP73" i="12"/>
  <c r="AQ69" i="12"/>
  <c r="AW69" i="12"/>
  <c r="AX69" i="12" s="1"/>
  <c r="AU69" i="12"/>
  <c r="AP69" i="12"/>
  <c r="AQ71" i="12"/>
  <c r="AW71" i="12"/>
  <c r="AX71" i="12" s="1"/>
  <c r="AU71" i="12"/>
  <c r="AP71" i="12"/>
  <c r="AW70" i="12"/>
  <c r="AX70" i="12" s="1"/>
  <c r="AQ70" i="12"/>
  <c r="AU70" i="12"/>
  <c r="AP70" i="12"/>
  <c r="AQ74" i="12"/>
  <c r="AU74" i="12"/>
  <c r="AP74" i="12"/>
  <c r="AW74" i="12"/>
  <c r="AX74" i="12" s="1"/>
  <c r="AQ77" i="12"/>
  <c r="AU77" i="12"/>
  <c r="AP77" i="12"/>
  <c r="AW77" i="12"/>
  <c r="AX77" i="12" s="1"/>
  <c r="AW72" i="12"/>
  <c r="AX72" i="12" s="1"/>
  <c r="AQ72" i="12"/>
  <c r="AU72" i="12"/>
  <c r="AP72" i="12"/>
  <c r="AQ76" i="12"/>
  <c r="AW76" i="12"/>
  <c r="AX76" i="12" s="1"/>
  <c r="AU76" i="12"/>
  <c r="AP76" i="12"/>
  <c r="AQ75" i="12"/>
  <c r="AW75" i="12"/>
  <c r="AX75" i="12" s="1"/>
  <c r="AU75" i="12"/>
  <c r="AP75" i="12"/>
  <c r="AQ42" i="12"/>
  <c r="AW42" i="12"/>
  <c r="AX42" i="12" s="1"/>
  <c r="AU42" i="12"/>
  <c r="AP42" i="12"/>
  <c r="AQ39" i="12"/>
  <c r="AU39" i="12"/>
  <c r="AP39" i="12"/>
  <c r="AW39" i="12"/>
  <c r="AX39" i="12" s="1"/>
  <c r="AQ43" i="12"/>
  <c r="AU43" i="12"/>
  <c r="AP43" i="12"/>
  <c r="AW43" i="12"/>
  <c r="AX43" i="12" s="1"/>
  <c r="AQ40" i="12"/>
  <c r="AU40" i="12"/>
  <c r="AP40" i="12"/>
  <c r="AW40" i="12"/>
  <c r="AX40" i="12" s="1"/>
  <c r="AW45" i="12"/>
  <c r="AX45" i="12" s="1"/>
  <c r="AQ45" i="12"/>
  <c r="AU45" i="12"/>
  <c r="AP45" i="12"/>
  <c r="AQ41" i="12"/>
  <c r="AW41" i="12" s="1"/>
  <c r="AX41" i="12" s="1"/>
  <c r="AU41" i="12"/>
  <c r="AP41" i="12"/>
  <c r="AQ44" i="12"/>
  <c r="AU44" i="12"/>
  <c r="AP44" i="12"/>
  <c r="AW44" i="12"/>
  <c r="AX44" i="12" s="1"/>
  <c r="AQ38" i="12"/>
  <c r="AW38" i="12"/>
  <c r="AX38" i="12" s="1"/>
  <c r="AU38" i="12"/>
  <c r="AP38" i="12"/>
  <c r="AW47" i="12"/>
  <c r="AX47" i="12" s="1"/>
  <c r="AQ47" i="12"/>
  <c r="AU47" i="12"/>
  <c r="AP47" i="12"/>
  <c r="AW46" i="12"/>
  <c r="AX46" i="12" s="1"/>
  <c r="AQ46" i="12"/>
  <c r="AU46" i="12"/>
  <c r="AP46" i="12"/>
  <c r="AQ27" i="12"/>
  <c r="AU27" i="12"/>
  <c r="AW27" i="12"/>
  <c r="AX27" i="12" s="1"/>
  <c r="AP27" i="12"/>
  <c r="AU24" i="12"/>
  <c r="AP24" i="12"/>
  <c r="AW24" i="12"/>
  <c r="AX24" i="12" s="1"/>
  <c r="AQ24" i="12"/>
  <c r="AU35" i="12"/>
  <c r="AP35" i="12"/>
  <c r="AW35" i="12"/>
  <c r="AX35" i="12" s="1"/>
  <c r="AQ35" i="12"/>
  <c r="AU33" i="12"/>
  <c r="AP33" i="12"/>
  <c r="AQ33" i="12" s="1"/>
  <c r="AW33" i="12" s="1"/>
  <c r="AX33" i="12" s="1"/>
  <c r="AU22" i="12"/>
  <c r="AP22" i="12"/>
  <c r="AQ22" i="12" s="1"/>
  <c r="AW22" i="12" s="1"/>
  <c r="AX22" i="12" s="1"/>
  <c r="AU31" i="12"/>
  <c r="AP31" i="12"/>
  <c r="AW31" i="12"/>
  <c r="AX31" i="12" s="1"/>
  <c r="AQ31" i="12"/>
  <c r="AQ23" i="12"/>
  <c r="AW23" i="12" s="1"/>
  <c r="AX23" i="12" s="1"/>
  <c r="AU23" i="12"/>
  <c r="AP23" i="12"/>
  <c r="AQ36" i="12"/>
  <c r="AW36" i="12"/>
  <c r="AX36" i="12" s="1"/>
  <c r="AP36" i="12"/>
  <c r="AU36" i="12"/>
  <c r="AQ34" i="12"/>
  <c r="AW34" i="12"/>
  <c r="AX34" i="12" s="1"/>
  <c r="AU34" i="12"/>
  <c r="AP34" i="12"/>
  <c r="AP25" i="12"/>
  <c r="AQ25" i="12"/>
  <c r="AU25" i="12"/>
  <c r="AW25" i="12" s="1"/>
  <c r="AX25" i="12" s="1"/>
  <c r="AU37" i="12"/>
  <c r="AP37" i="12"/>
  <c r="AQ37" i="12" s="1"/>
  <c r="AW37" i="12" s="1"/>
  <c r="AX37" i="12" s="1"/>
  <c r="AW28" i="12"/>
  <c r="AX28" i="12" s="1"/>
  <c r="AQ28" i="12"/>
  <c r="AP28" i="12"/>
  <c r="AU28" i="12"/>
  <c r="AP20" i="12" l="1"/>
  <c r="AQ20" i="12" s="1"/>
  <c r="AV20" i="12"/>
  <c r="AP21" i="12"/>
  <c r="AQ21" i="12" s="1"/>
  <c r="AV21" i="12"/>
  <c r="T219" i="12"/>
  <c r="T221" i="12"/>
  <c r="N219" i="12"/>
  <c r="N221" i="12"/>
  <c r="AR19" i="12"/>
  <c r="W219" i="12"/>
  <c r="AH19" i="12"/>
  <c r="AI19" i="12" s="1"/>
  <c r="A116" i="12"/>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U21" i="12"/>
  <c r="AW21" i="12" s="1"/>
  <c r="AX21" i="12" s="1"/>
  <c r="AU20" i="12"/>
  <c r="AW20" i="12" s="1"/>
  <c r="AX20" i="12" s="1"/>
  <c r="AJ19" i="12" l="1"/>
  <c r="AK19" i="12" s="1"/>
  <c r="AR219" i="12"/>
  <c r="AU219" i="12" s="1"/>
  <c r="AV219" i="12" s="1"/>
  <c r="AT19" i="12"/>
  <c r="A215" i="12"/>
  <c r="A216" i="12" s="1"/>
  <c r="A217" i="12" s="1"/>
  <c r="A218" i="12" s="1"/>
  <c r="AK219" i="12" l="1"/>
  <c r="AN19" i="12"/>
  <c r="AL19" i="12"/>
  <c r="AP19" i="12" l="1"/>
  <c r="AQ19" i="12" s="1"/>
  <c r="AU19" i="12"/>
  <c r="AL219" i="12"/>
  <c r="AK220" i="12"/>
  <c r="AV19" i="12" l="1"/>
  <c r="AW19" i="12"/>
  <c r="AW219" i="12" s="1"/>
  <c r="AW220" i="12" s="1"/>
  <c r="AX19" i="12" l="1"/>
  <c r="AX219" i="12"/>
</calcChain>
</file>

<file path=xl/sharedStrings.xml><?xml version="1.0" encoding="utf-8"?>
<sst xmlns="http://schemas.openxmlformats.org/spreadsheetml/2006/main" count="240" uniqueCount="200">
  <si>
    <t>Project Name</t>
  </si>
  <si>
    <t>Parcel Identification #</t>
  </si>
  <si>
    <t>Capture Depth=</t>
  </si>
  <si>
    <t>inch</t>
  </si>
  <si>
    <t>Engineer</t>
  </si>
  <si>
    <t>Cistern Capture=</t>
  </si>
  <si>
    <t>Step 1: Lay out the site and divide it into sub-areas each of a specific land use type and Rv.</t>
  </si>
  <si>
    <t>Lookup Table</t>
  </si>
  <si>
    <t>Basic Land Use Category</t>
  </si>
  <si>
    <t>Land Use</t>
  </si>
  <si>
    <t>Code</t>
  </si>
  <si>
    <t xml:space="preserve">Rv </t>
  </si>
  <si>
    <t>R Credit</t>
  </si>
  <si>
    <t>GI Practice</t>
  </si>
  <si>
    <t>Level</t>
  </si>
  <si>
    <t>Rv</t>
  </si>
  <si>
    <t>Tv Multiplier</t>
  </si>
  <si>
    <t>Step1 Basic Land Use</t>
  </si>
  <si>
    <t>Structure ID</t>
  </si>
  <si>
    <t>IA Capture</t>
  </si>
  <si>
    <t>Step 1   Basic Land Use</t>
  </si>
  <si>
    <t>Basic Land Use</t>
  </si>
  <si>
    <t>Impervious Surface</t>
  </si>
  <si>
    <t>IA</t>
  </si>
  <si>
    <t>A/B Soil</t>
  </si>
  <si>
    <t>Subarea</t>
  </si>
  <si>
    <t>Acres</t>
  </si>
  <si>
    <t>Base Rv</t>
  </si>
  <si>
    <t>Eff Rv1</t>
  </si>
  <si>
    <t>Trtmt VR1</t>
  </si>
  <si>
    <t>Eff Rv2</t>
  </si>
  <si>
    <t>Trtmt VR2</t>
  </si>
  <si>
    <t>Eff Rv3</t>
  </si>
  <si>
    <t>Tv (cf)</t>
  </si>
  <si>
    <t>Eff Rv4</t>
  </si>
  <si>
    <t>Structure in Series Tv (cf)</t>
  </si>
  <si>
    <t>Forest A Soil</t>
  </si>
  <si>
    <t>FA</t>
  </si>
  <si>
    <t>C/D Soil</t>
  </si>
  <si>
    <t>SCD</t>
  </si>
  <si>
    <t>B2</t>
  </si>
  <si>
    <t>Forest B Soil</t>
  </si>
  <si>
    <t>FB</t>
  </si>
  <si>
    <t>Forest C Soil</t>
  </si>
  <si>
    <t>FC</t>
  </si>
  <si>
    <t>Sheet Flow</t>
  </si>
  <si>
    <t>Cons Area A/B</t>
  </si>
  <si>
    <t>SAB</t>
  </si>
  <si>
    <t>TB</t>
  </si>
  <si>
    <t>Forest D Soil</t>
  </si>
  <si>
    <t>FD</t>
  </si>
  <si>
    <t>Cons Area C/D</t>
  </si>
  <si>
    <t>Turf A Soil</t>
  </si>
  <si>
    <t>TA</t>
  </si>
  <si>
    <t>Strip A</t>
  </si>
  <si>
    <t>SA</t>
  </si>
  <si>
    <t>Turf B Soil</t>
  </si>
  <si>
    <t>Strip Amended</t>
  </si>
  <si>
    <t>SAS</t>
  </si>
  <si>
    <t>Turf C Soil</t>
  </si>
  <si>
    <t>TC</t>
  </si>
  <si>
    <t>P1</t>
  </si>
  <si>
    <t>Turf D Soil</t>
  </si>
  <si>
    <t>TD</t>
  </si>
  <si>
    <t>P2</t>
  </si>
  <si>
    <t>Reforestation</t>
  </si>
  <si>
    <t>A</t>
  </si>
  <si>
    <t>RA</t>
  </si>
  <si>
    <t>Grass Channel</t>
  </si>
  <si>
    <t>GAB</t>
  </si>
  <si>
    <t>B</t>
  </si>
  <si>
    <t>RB</t>
  </si>
  <si>
    <t>GCD</t>
  </si>
  <si>
    <t>C</t>
  </si>
  <si>
    <t>RC</t>
  </si>
  <si>
    <t>A/B Amended</t>
  </si>
  <si>
    <t>GAA</t>
  </si>
  <si>
    <t>D</t>
  </si>
  <si>
    <t>RD</t>
  </si>
  <si>
    <t>C/D amended</t>
  </si>
  <si>
    <t>GCA</t>
  </si>
  <si>
    <t>A Amended</t>
  </si>
  <si>
    <t>RAA</t>
  </si>
  <si>
    <t>B1</t>
  </si>
  <si>
    <t>B Amended</t>
  </si>
  <si>
    <t>RBA</t>
  </si>
  <si>
    <t>C Amended</t>
  </si>
  <si>
    <t>RCA</t>
  </si>
  <si>
    <t>Water Quality Swales</t>
  </si>
  <si>
    <t>S1</t>
  </si>
  <si>
    <t>D Amended</t>
  </si>
  <si>
    <t>RDA</t>
  </si>
  <si>
    <t>S2</t>
  </si>
  <si>
    <t>Green Roof</t>
  </si>
  <si>
    <t>G1</t>
  </si>
  <si>
    <t>Infiltration Trench</t>
  </si>
  <si>
    <t>I1</t>
  </si>
  <si>
    <t>G2</t>
  </si>
  <si>
    <t>I2</t>
  </si>
  <si>
    <t>Urban Bioretention</t>
  </si>
  <si>
    <t>UB</t>
  </si>
  <si>
    <t>D1</t>
  </si>
  <si>
    <t>Cistern</t>
  </si>
  <si>
    <t>CIS</t>
  </si>
  <si>
    <t>Weighted Rv</t>
  </si>
  <si>
    <t>Final Tv Total</t>
  </si>
  <si>
    <t>Total Area=</t>
  </si>
  <si>
    <t xml:space="preserve">% Removal </t>
  </si>
  <si>
    <t>Step 1a Modified LU</t>
  </si>
  <si>
    <t>Step 2 Intrinsic GIPs</t>
  </si>
  <si>
    <t>Step 3 Structural GIPs</t>
  </si>
  <si>
    <t>Step 3: Treat primarily impervious areas with structural GIPs either in series with Step 3 intrinsic GIPs or alone downstream from Steps 1 and 2 land use.</t>
  </si>
  <si>
    <t xml:space="preserve"> Size controls for Step 3 by assigning structure ID to each sub-area, combining sub-areas into one structure if appropriate.</t>
  </si>
  <si>
    <t xml:space="preserve">Step 3a Treatment in Series Calculation - Place Structural GIPs in same row as upstream GIP </t>
  </si>
  <si>
    <t>Size controls for Step 3a in series by assigning a sequential structure ID to each area treated in series.</t>
  </si>
  <si>
    <t>Step 3a Structural GIPs in Series</t>
  </si>
  <si>
    <t>Step 1a Modified Land Use</t>
  </si>
  <si>
    <t>Step 2     Intrinsic GIPs</t>
  </si>
  <si>
    <t>Step 3 &amp; 3a Structural GIPs</t>
  </si>
  <si>
    <t>Step 3 Tv Total</t>
  </si>
  <si>
    <t>CN</t>
  </si>
  <si>
    <t>No Controls</t>
  </si>
  <si>
    <t>Q reduction (in)</t>
  </si>
  <si>
    <t>Q (in)</t>
  </si>
  <si>
    <t>S (in)</t>
  </si>
  <si>
    <t>Rainfall (in)</t>
  </si>
  <si>
    <t>Original CN</t>
  </si>
  <si>
    <t>Step 1A</t>
  </si>
  <si>
    <t>Step 1</t>
  </si>
  <si>
    <t>Nominal Curve Number</t>
  </si>
  <si>
    <t>Adjusted CN</t>
  </si>
  <si>
    <t>Difference</t>
  </si>
  <si>
    <t>Site GIP ID Number</t>
  </si>
  <si>
    <t>Q adj (in)</t>
  </si>
  <si>
    <t>Return
 Period</t>
  </si>
  <si>
    <t>Rainfall
(in)</t>
  </si>
  <si>
    <t>Tv required
(cu ft)</t>
  </si>
  <si>
    <t>Tv provided 
(%)</t>
  </si>
  <si>
    <t>Ext Detention Pond</t>
  </si>
  <si>
    <t>Description</t>
  </si>
  <si>
    <t>With Structural Controls &amp;Treatment Vol Removed</t>
  </si>
  <si>
    <t>METRO RAINFALL</t>
  </si>
  <si>
    <t>2-yr</t>
  </si>
  <si>
    <t>5-yr</t>
  </si>
  <si>
    <t>10-yr</t>
  </si>
  <si>
    <t>25-yr</t>
  </si>
  <si>
    <t>50-yr</t>
  </si>
  <si>
    <t>100-yr</t>
  </si>
  <si>
    <t>RO Vol 
Red (cu ft)</t>
  </si>
  <si>
    <t>Percent Volume Reduction-Based Calculations</t>
  </si>
  <si>
    <t>PreDev 
CN</t>
  </si>
  <si>
    <t>Permeable 
Pavement</t>
  </si>
  <si>
    <t>Level 1</t>
  </si>
  <si>
    <t>Level 2</t>
  </si>
  <si>
    <t>Step 1a: Change any basic land use types through reforesting, permeable pavement or green roofs - or through use of open space for a GIP.</t>
  </si>
  <si>
    <t>PP1</t>
  </si>
  <si>
    <t>1.  Choose PP1 in Structural GIP for actual area of the Level 1 Permeable Pavement, otherwise use P1 for run-on areas.</t>
  </si>
  <si>
    <t>1 (P1 Land Use)</t>
  </si>
  <si>
    <r>
      <t xml:space="preserve">Permeable Pavement
</t>
    </r>
    <r>
      <rPr>
        <sz val="10"/>
        <color indexed="10"/>
        <rFont val="Arial"/>
        <family val="2"/>
      </rPr>
      <t>(see Notes below)</t>
    </r>
  </si>
  <si>
    <t>Adjusted Curve Number Calculations (Step 3 only)</t>
  </si>
  <si>
    <t>Adjusted
CN (St 3)</t>
  </si>
  <si>
    <t>Adjusted Curve Number Calculations (Step 3a added)</t>
  </si>
  <si>
    <t>% Total Vol captured</t>
  </si>
  <si>
    <t>From Cistern Design Tool</t>
  </si>
  <si>
    <t>See Section 7.2.1 in Metro SWMM Volume 1</t>
  </si>
  <si>
    <t>Target Runoff Reduction Requirement =</t>
  </si>
  <si>
    <t>% Removal</t>
  </si>
  <si>
    <t>Bioretention</t>
  </si>
  <si>
    <t>Combined Sewer Overlay?</t>
  </si>
  <si>
    <t>Gravel A Soil</t>
  </si>
  <si>
    <t>Gravel B Soil</t>
  </si>
  <si>
    <t>Gravel C Soil</t>
  </si>
  <si>
    <t>Gravel D Soil</t>
  </si>
  <si>
    <t>GRA</t>
  </si>
  <si>
    <t>GRB</t>
  </si>
  <si>
    <t>GRC</t>
  </si>
  <si>
    <t>GRD</t>
  </si>
  <si>
    <t>Note that this assumes the same Pre- and Post-developpment Time of Concentrations and Drainage Areas</t>
  </si>
  <si>
    <r>
      <rPr>
        <sz val="10"/>
        <color theme="1"/>
        <rFont val="Calibri"/>
        <family val="2"/>
      </rPr>
      <t>↑</t>
    </r>
    <r>
      <rPr>
        <sz val="7.5"/>
        <color theme="1"/>
        <rFont val="Arial"/>
        <family val="2"/>
      </rPr>
      <t xml:space="preserve">  </t>
    </r>
    <r>
      <rPr>
        <sz val="10"/>
        <color theme="1"/>
        <rFont val="Arial"/>
        <family val="2"/>
      </rPr>
      <t xml:space="preserve">THIS CELL WILL TURN GREEN WHEN TARGET RUNOFF REDUCTION MET  </t>
    </r>
    <r>
      <rPr>
        <sz val="10"/>
        <rFont val="Calibri"/>
        <family val="2"/>
      </rPr>
      <t>↑</t>
    </r>
  </si>
  <si>
    <t>MWS LID SITE DESIGN TOOL VERSION 11 - July 12, 2021</t>
  </si>
  <si>
    <t>G3</t>
  </si>
  <si>
    <t>G4</t>
  </si>
  <si>
    <t>2 (P2 Land Use)</t>
  </si>
  <si>
    <t>2*</t>
  </si>
  <si>
    <t>PP2</t>
  </si>
  <si>
    <r>
      <t xml:space="preserve">Green Roof
</t>
    </r>
    <r>
      <rPr>
        <sz val="10"/>
        <color rgb="FFFF0000"/>
        <rFont val="Arial"/>
        <family val="2"/>
      </rPr>
      <t>(see Notes below)</t>
    </r>
  </si>
  <si>
    <t>1 (G1 Land Use)</t>
  </si>
  <si>
    <t>2 (G2 Land Use)</t>
  </si>
  <si>
    <t>GR1</t>
  </si>
  <si>
    <t>GR2</t>
  </si>
  <si>
    <t>3 (G3 Land Use)</t>
  </si>
  <si>
    <t>4 (G4 Land Use)</t>
  </si>
  <si>
    <t>GR3</t>
  </si>
  <si>
    <t>GR4</t>
  </si>
  <si>
    <t>N/A</t>
  </si>
  <si>
    <t>Notes:</t>
  </si>
  <si>
    <t>2. Level 2 Permeable Pavement cannot have run-on without verfied infiltration. Cells Identified as P2 runon will be highlighted in blue.</t>
  </si>
  <si>
    <t>3. Green Roofs cannot have run-on, therefore GR1, GR2, GR3, and GR4 can only be chosen as a Structural GIP (not in series) for Modified Land Uses of G1, G2, G3, and G4 respectively. Text will turn red if these conditions are not met.</t>
  </si>
  <si>
    <t>Step 2: Treat impervious areas through the use of sheet flow</t>
  </si>
  <si>
    <t>Pre or Post Development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</si>
</sst>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00"/>
    <numFmt numFmtId="166" formatCode="0.0%"/>
    <numFmt numFmtId="167" formatCode="_(* #,##0_);_(* \(#,##0\);_(* &quot;-&quot;??_);_(@_)"/>
  </numFmts>
  <fonts count="39" x14ac:knownFonts="1">
    <font>
      <sz val="10"/>
      <color theme="1"/>
      <name val="Arial"/>
      <family val="2"/>
    </font>
    <font>
      <sz val="10"/>
      <color indexed="8"/>
      <name val="Arial"/>
      <family val="2"/>
    </font>
    <font>
      <b/>
      <sz val="10"/>
      <color indexed="9"/>
      <name val="Arial"/>
      <family val="2"/>
    </font>
    <font>
      <b/>
      <sz val="10"/>
      <color indexed="8"/>
      <name val="Arial"/>
      <family val="2"/>
    </font>
    <font>
      <b/>
      <sz val="12"/>
      <color indexed="8"/>
      <name val="Arial"/>
      <family val="2"/>
    </font>
    <font>
      <i/>
      <sz val="12"/>
      <color indexed="8"/>
      <name val="Arial"/>
      <family val="2"/>
    </font>
    <font>
      <b/>
      <sz val="11.5"/>
      <color indexed="8"/>
      <name val="Arial"/>
      <family val="2"/>
    </font>
    <font>
      <sz val="11.5"/>
      <color indexed="8"/>
      <name val="Arial"/>
      <family val="2"/>
    </font>
    <font>
      <b/>
      <sz val="14"/>
      <color indexed="8"/>
      <name val="Arial"/>
      <family val="2"/>
    </font>
    <font>
      <sz val="11"/>
      <color indexed="8"/>
      <name val="Arial"/>
      <family val="2"/>
    </font>
    <font>
      <b/>
      <sz val="11"/>
      <color indexed="9"/>
      <name val="Arial"/>
      <family val="2"/>
    </font>
    <font>
      <b/>
      <sz val="11"/>
      <color indexed="8"/>
      <name val="Arial"/>
      <family val="2"/>
    </font>
    <font>
      <sz val="8"/>
      <color indexed="8"/>
      <name val="Arial"/>
      <family val="2"/>
    </font>
    <font>
      <b/>
      <sz val="18"/>
      <color indexed="8"/>
      <name val="Arial"/>
      <family val="2"/>
    </font>
    <font>
      <b/>
      <sz val="14"/>
      <name val="Arial"/>
      <family val="2"/>
    </font>
    <font>
      <sz val="10"/>
      <name val="Arial"/>
      <family val="2"/>
    </font>
    <font>
      <sz val="10"/>
      <color indexed="23"/>
      <name val="Arial"/>
      <family val="2"/>
    </font>
    <font>
      <sz val="10"/>
      <color indexed="55"/>
      <name val="Arial"/>
      <family val="2"/>
    </font>
    <font>
      <sz val="9"/>
      <color indexed="8"/>
      <name val="Arial"/>
      <family val="2"/>
    </font>
    <font>
      <sz val="10"/>
      <color indexed="8"/>
      <name val="Arial"/>
      <family val="2"/>
    </font>
    <font>
      <b/>
      <sz val="11"/>
      <color indexed="9"/>
      <name val="Arial"/>
      <family val="2"/>
    </font>
    <font>
      <b/>
      <sz val="14"/>
      <color indexed="8"/>
      <name val="Arial"/>
      <family val="2"/>
    </font>
    <font>
      <b/>
      <sz val="10"/>
      <color indexed="8"/>
      <name val="Arial"/>
      <family val="2"/>
    </font>
    <font>
      <b/>
      <sz val="10"/>
      <color indexed="10"/>
      <name val="Arial"/>
      <family val="2"/>
    </font>
    <font>
      <i/>
      <sz val="10"/>
      <color indexed="8"/>
      <name val="Arial"/>
      <family val="2"/>
    </font>
    <font>
      <sz val="10"/>
      <color indexed="10"/>
      <name val="Arial"/>
      <family val="2"/>
    </font>
    <font>
      <u/>
      <sz val="7.5"/>
      <color theme="10"/>
      <name val="Arial"/>
      <family val="2"/>
    </font>
    <font>
      <sz val="10"/>
      <color rgb="FFFF0000"/>
      <name val="Arial"/>
      <family val="2"/>
    </font>
    <font>
      <u/>
      <sz val="10"/>
      <color rgb="FFFF0000"/>
      <name val="Arial"/>
      <family val="2"/>
    </font>
    <font>
      <b/>
      <sz val="10"/>
      <color rgb="FFFF0000"/>
      <name val="Arial"/>
      <family val="2"/>
    </font>
    <font>
      <b/>
      <u/>
      <sz val="14"/>
      <color theme="1"/>
      <name val="Arial"/>
      <family val="2"/>
    </font>
    <font>
      <b/>
      <sz val="12"/>
      <color rgb="FFFF0000"/>
      <name val="Arial"/>
      <family val="2"/>
    </font>
    <font>
      <sz val="7.5"/>
      <color theme="1"/>
      <name val="Arial"/>
      <family val="2"/>
    </font>
    <font>
      <sz val="10"/>
      <color theme="1"/>
      <name val="Calibri"/>
      <family val="2"/>
    </font>
    <font>
      <b/>
      <sz val="10"/>
      <color theme="1"/>
      <name val="Arial"/>
      <family val="2"/>
    </font>
    <font>
      <sz val="10"/>
      <name val="Calibri"/>
      <family val="2"/>
    </font>
    <font>
      <sz val="12"/>
      <color theme="1"/>
      <name val="Arial"/>
      <family val="2"/>
    </font>
    <font>
      <b/>
      <sz val="12"/>
      <color theme="1"/>
      <name val="Arial"/>
      <family val="2"/>
    </font>
    <font>
      <sz val="12"/>
      <color indexed="8"/>
      <name val="Arial"/>
      <family val="2"/>
    </font>
  </fonts>
  <fills count="8">
    <fill>
      <patternFill patternType="none"/>
    </fill>
    <fill>
      <patternFill patternType="gray125"/>
    </fill>
    <fill>
      <patternFill patternType="solid">
        <fgColor indexed="44"/>
        <bgColor indexed="64"/>
      </patternFill>
    </fill>
    <fill>
      <patternFill patternType="solid">
        <fgColor indexed="30"/>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CCFFCC"/>
        <bgColor indexed="64"/>
      </patternFill>
    </fill>
  </fills>
  <borders count="10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ck">
        <color indexed="64"/>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ck">
        <color indexed="64"/>
      </right>
      <top style="thick">
        <color indexed="64"/>
      </top>
      <bottom/>
      <diagonal/>
    </border>
    <border>
      <left/>
      <right style="thick">
        <color indexed="64"/>
      </right>
      <top/>
      <bottom style="medium">
        <color indexed="64"/>
      </bottom>
      <diagonal/>
    </border>
    <border>
      <left/>
      <right style="thin">
        <color indexed="64"/>
      </right>
      <top/>
      <bottom style="thin">
        <color indexed="64"/>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diagonal/>
    </border>
    <border>
      <left style="medium">
        <color indexed="64"/>
      </left>
      <right style="thin">
        <color indexed="64"/>
      </right>
      <top style="medium">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ck">
        <color indexed="64"/>
      </left>
      <right/>
      <top style="thick">
        <color indexed="64"/>
      </top>
      <bottom/>
      <diagonal/>
    </border>
    <border>
      <left style="thick">
        <color indexed="64"/>
      </left>
      <right/>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ck">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9" fontId="1" fillId="0" borderId="0" applyFont="0" applyFill="0" applyBorder="0" applyAlignment="0" applyProtection="0"/>
  </cellStyleXfs>
  <cellXfs count="386">
    <xf numFmtId="0" fontId="0" fillId="0" borderId="0" xfId="0"/>
    <xf numFmtId="0" fontId="0" fillId="0" borderId="0" xfId="0" applyAlignment="1">
      <alignment horizontal="center"/>
    </xf>
    <xf numFmtId="0" fontId="0" fillId="0" borderId="0" xfId="0" applyFill="1" applyBorder="1"/>
    <xf numFmtId="0" fontId="6" fillId="0" borderId="1" xfId="0" applyFont="1" applyFill="1" applyBorder="1" applyAlignment="1" applyProtection="1">
      <alignment horizontal="center" vertical="center"/>
    </xf>
    <xf numFmtId="0" fontId="0" fillId="0" borderId="0" xfId="0" applyBorder="1"/>
    <xf numFmtId="0" fontId="4" fillId="0" borderId="0" xfId="0" applyFont="1" applyBorder="1" applyAlignment="1">
      <alignment horizontal="center"/>
    </xf>
    <xf numFmtId="0" fontId="4" fillId="0" borderId="4" xfId="0" applyFont="1" applyBorder="1" applyAlignment="1">
      <alignment horizontal="center"/>
    </xf>
    <xf numFmtId="0" fontId="10" fillId="0" borderId="0" xfId="0" applyFont="1" applyFill="1" applyBorder="1" applyAlignment="1">
      <alignment horizontal="center" wrapText="1"/>
    </xf>
    <xf numFmtId="0" fontId="11" fillId="2" borderId="5" xfId="0" applyFont="1" applyFill="1" applyBorder="1" applyAlignment="1">
      <alignment horizontal="center" wrapText="1"/>
    </xf>
    <xf numFmtId="0" fontId="3" fillId="2" borderId="5" xfId="0" applyFont="1" applyFill="1" applyBorder="1" applyAlignment="1">
      <alignment horizontal="center" wrapText="1"/>
    </xf>
    <xf numFmtId="0" fontId="12" fillId="0" borderId="0" xfId="0" applyFont="1" applyFill="1" applyBorder="1" applyAlignment="1">
      <alignment horizontal="center" wrapText="1"/>
    </xf>
    <xf numFmtId="0" fontId="11" fillId="2" borderId="6" xfId="0" applyFont="1" applyFill="1" applyBorder="1" applyAlignment="1">
      <alignment horizontal="center" vertical="center" wrapText="1"/>
    </xf>
    <xf numFmtId="0" fontId="3" fillId="2" borderId="6" xfId="0" applyFont="1" applyFill="1" applyBorder="1" applyAlignment="1">
      <alignment horizontal="center" wrapText="1"/>
    </xf>
    <xf numFmtId="0" fontId="2" fillId="3" borderId="7" xfId="0" applyFont="1" applyFill="1" applyBorder="1" applyAlignment="1">
      <alignment horizontal="center" vertical="center" wrapText="1"/>
    </xf>
    <xf numFmtId="0" fontId="15" fillId="0" borderId="6" xfId="0" applyFont="1" applyFill="1" applyBorder="1" applyAlignment="1">
      <alignment horizontal="center"/>
    </xf>
    <xf numFmtId="49" fontId="14" fillId="0" borderId="8" xfId="0" applyNumberFormat="1" applyFont="1" applyFill="1" applyBorder="1" applyAlignment="1">
      <alignment horizontal="center"/>
    </xf>
    <xf numFmtId="0" fontId="15" fillId="0" borderId="9" xfId="0" applyFont="1" applyFill="1" applyBorder="1" applyAlignment="1">
      <alignment horizontal="center"/>
    </xf>
    <xf numFmtId="0" fontId="16" fillId="0" borderId="0"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1" xfId="0" applyFill="1"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0" borderId="14" xfId="0" applyFill="1" applyBorder="1" applyAlignment="1">
      <alignment horizontal="center"/>
    </xf>
    <xf numFmtId="0" fontId="0" fillId="0" borderId="7" xfId="0" applyFill="1" applyBorder="1" applyAlignment="1">
      <alignment horizontal="center"/>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xf>
    <xf numFmtId="0" fontId="0" fillId="0" borderId="16" xfId="0" applyFill="1" applyBorder="1" applyAlignment="1">
      <alignment horizontal="center"/>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0" fillId="0" borderId="21" xfId="0" applyBorder="1" applyAlignment="1">
      <alignment horizontal="center"/>
    </xf>
    <xf numFmtId="0" fontId="0" fillId="0" borderId="22" xfId="0" applyFill="1" applyBorder="1" applyAlignment="1">
      <alignment horizontal="center"/>
    </xf>
    <xf numFmtId="0" fontId="0" fillId="0" borderId="19" xfId="0" applyFill="1" applyBorder="1" applyAlignment="1">
      <alignment horizontal="center"/>
    </xf>
    <xf numFmtId="2" fontId="0" fillId="0" borderId="23" xfId="0" applyNumberFormat="1" applyFill="1" applyBorder="1" applyAlignment="1">
      <alignment horizontal="center"/>
    </xf>
    <xf numFmtId="0" fontId="0" fillId="0" borderId="24" xfId="0" applyFill="1" applyBorder="1" applyAlignment="1">
      <alignment horizontal="center"/>
    </xf>
    <xf numFmtId="2" fontId="0" fillId="0" borderId="25" xfId="0" applyNumberFormat="1" applyBorder="1" applyAlignment="1">
      <alignment horizontal="center"/>
    </xf>
    <xf numFmtId="0" fontId="0" fillId="0" borderId="1" xfId="0" applyFill="1" applyBorder="1" applyAlignment="1">
      <alignment horizontal="center"/>
    </xf>
    <xf numFmtId="2" fontId="0" fillId="0" borderId="26" xfId="0" applyNumberFormat="1" applyFill="1" applyBorder="1" applyAlignment="1">
      <alignment horizontal="center"/>
    </xf>
    <xf numFmtId="3" fontId="19" fillId="0" borderId="27" xfId="1" applyNumberFormat="1" applyFont="1" applyBorder="1" applyAlignment="1">
      <alignment horizontal="center"/>
    </xf>
    <xf numFmtId="1" fontId="0" fillId="0" borderId="0" xfId="0" applyNumberFormat="1" applyBorder="1" applyAlignment="1">
      <alignment horizontal="center"/>
    </xf>
    <xf numFmtId="0" fontId="0" fillId="0" borderId="28" xfId="0" applyBorder="1" applyAlignment="1">
      <alignment horizontal="center"/>
    </xf>
    <xf numFmtId="2" fontId="0" fillId="0" borderId="23" xfId="0" applyNumberFormat="1" applyBorder="1" applyAlignment="1">
      <alignment horizontal="center"/>
    </xf>
    <xf numFmtId="37" fontId="19" fillId="0" borderId="20" xfId="1" applyNumberFormat="1" applyFont="1" applyBorder="1" applyAlignment="1">
      <alignment horizontal="center"/>
    </xf>
    <xf numFmtId="2" fontId="0" fillId="0" borderId="19" xfId="0" applyNumberFormat="1" applyFill="1" applyBorder="1" applyAlignment="1">
      <alignment horizontal="center"/>
    </xf>
    <xf numFmtId="3" fontId="19" fillId="0" borderId="30" xfId="1" applyNumberFormat="1" applyFont="1" applyBorder="1" applyAlignment="1">
      <alignment horizontal="center"/>
    </xf>
    <xf numFmtId="0" fontId="0" fillId="0" borderId="0" xfId="0" applyFill="1" applyBorder="1" applyAlignment="1">
      <alignment horizontal="center"/>
    </xf>
    <xf numFmtId="0" fontId="15" fillId="0" borderId="31" xfId="0" applyFont="1" applyFill="1" applyBorder="1" applyAlignment="1">
      <alignment horizontal="center"/>
    </xf>
    <xf numFmtId="49" fontId="14" fillId="0" borderId="32" xfId="0" applyNumberFormat="1" applyFont="1" applyFill="1" applyBorder="1" applyAlignment="1">
      <alignment horizontal="center"/>
    </xf>
    <xf numFmtId="0" fontId="0" fillId="0" borderId="20" xfId="0" applyFill="1" applyBorder="1" applyAlignment="1">
      <alignment horizontal="center"/>
    </xf>
    <xf numFmtId="0" fontId="15" fillId="0" borderId="8" xfId="0" applyFont="1" applyFill="1" applyBorder="1" applyAlignment="1">
      <alignment horizontal="center"/>
    </xf>
    <xf numFmtId="0" fontId="15" fillId="0" borderId="32" xfId="0" applyFont="1" applyFill="1" applyBorder="1" applyAlignment="1">
      <alignment horizontal="center"/>
    </xf>
    <xf numFmtId="0" fontId="15" fillId="0" borderId="0" xfId="0" applyFont="1" applyFill="1" applyBorder="1" applyAlignment="1">
      <alignment horizontal="center"/>
    </xf>
    <xf numFmtId="2" fontId="0" fillId="0" borderId="35" xfId="0" applyNumberFormat="1" applyBorder="1" applyAlignment="1">
      <alignment horizontal="center"/>
    </xf>
    <xf numFmtId="0" fontId="0" fillId="0" borderId="36" xfId="0" applyFill="1" applyBorder="1" applyAlignment="1">
      <alignment horizontal="center"/>
    </xf>
    <xf numFmtId="2" fontId="0" fillId="0" borderId="37" xfId="0" applyNumberFormat="1" applyBorder="1" applyAlignment="1">
      <alignment horizontal="center"/>
    </xf>
    <xf numFmtId="37" fontId="19" fillId="0" borderId="3" xfId="1" applyNumberFormat="1" applyFont="1" applyBorder="1" applyAlignment="1">
      <alignment horizontal="center"/>
    </xf>
    <xf numFmtId="3" fontId="19" fillId="0" borderId="38" xfId="1" applyNumberFormat="1" applyFont="1" applyBorder="1" applyAlignment="1">
      <alignment horizontal="center"/>
    </xf>
    <xf numFmtId="0" fontId="0" fillId="0" borderId="40" xfId="0" applyBorder="1"/>
    <xf numFmtId="0" fontId="0" fillId="0" borderId="41" xfId="0" applyBorder="1"/>
    <xf numFmtId="0" fontId="0" fillId="0" borderId="42" xfId="0" applyBorder="1"/>
    <xf numFmtId="165" fontId="0" fillId="0" borderId="42" xfId="0" applyNumberFormat="1" applyBorder="1" applyAlignment="1">
      <alignment horizontal="center"/>
    </xf>
    <xf numFmtId="0" fontId="0" fillId="0" borderId="42" xfId="0" applyBorder="1" applyAlignment="1">
      <alignment horizontal="center"/>
    </xf>
    <xf numFmtId="0" fontId="0" fillId="0" borderId="43" xfId="0" applyBorder="1"/>
    <xf numFmtId="165" fontId="0" fillId="0" borderId="26" xfId="0" applyNumberFormat="1" applyBorder="1" applyAlignment="1">
      <alignment horizontal="center"/>
    </xf>
    <xf numFmtId="0" fontId="11" fillId="0" borderId="0" xfId="0" applyFont="1" applyFill="1" applyBorder="1" applyAlignment="1">
      <alignment horizontal="center" wrapText="1"/>
    </xf>
    <xf numFmtId="0" fontId="0" fillId="0" borderId="0" xfId="0" applyBorder="1" applyAlignment="1">
      <alignment horizontal="center"/>
    </xf>
    <xf numFmtId="2" fontId="17" fillId="0" borderId="0" xfId="0" applyNumberFormat="1" applyFont="1" applyBorder="1" applyAlignment="1">
      <alignment horizontal="center"/>
    </xf>
    <xf numFmtId="0" fontId="0" fillId="0" borderId="8" xfId="0" applyBorder="1"/>
    <xf numFmtId="0" fontId="17" fillId="0" borderId="8" xfId="0" applyFont="1" applyBorder="1"/>
    <xf numFmtId="0" fontId="17" fillId="0" borderId="0" xfId="0" applyFont="1" applyBorder="1" applyAlignment="1">
      <alignment horizontal="center"/>
    </xf>
    <xf numFmtId="0" fontId="0" fillId="0" borderId="44" xfId="0" applyBorder="1"/>
    <xf numFmtId="2" fontId="17" fillId="0" borderId="15" xfId="0" applyNumberFormat="1" applyFont="1" applyBorder="1" applyAlignment="1">
      <alignment horizontal="center"/>
    </xf>
    <xf numFmtId="166" fontId="19" fillId="0" borderId="45" xfId="3" applyNumberFormat="1" applyFont="1" applyBorder="1" applyAlignment="1">
      <alignment horizontal="center"/>
    </xf>
    <xf numFmtId="49" fontId="0" fillId="0" borderId="46" xfId="0" applyNumberFormat="1" applyBorder="1" applyAlignment="1">
      <alignment horizontal="left"/>
    </xf>
    <xf numFmtId="0" fontId="0" fillId="0" borderId="46" xfId="0" applyBorder="1" applyAlignment="1">
      <alignment horizontal="left"/>
    </xf>
    <xf numFmtId="0" fontId="0" fillId="0" borderId="45" xfId="0" applyBorder="1" applyAlignment="1">
      <alignment horizontal="center"/>
    </xf>
    <xf numFmtId="166" fontId="1" fillId="0" borderId="45" xfId="3" applyNumberFormat="1" applyFont="1" applyBorder="1" applyAlignment="1">
      <alignment horizontal="center"/>
    </xf>
    <xf numFmtId="166" fontId="4" fillId="0" borderId="45" xfId="3" applyNumberFormat="1" applyFont="1" applyBorder="1" applyAlignment="1">
      <alignment horizontal="center"/>
    </xf>
    <xf numFmtId="0" fontId="0" fillId="0" borderId="47" xfId="0" applyBorder="1"/>
    <xf numFmtId="0" fontId="0" fillId="0" borderId="46" xfId="0" applyBorder="1"/>
    <xf numFmtId="0" fontId="0" fillId="0" borderId="48" xfId="0" applyBorder="1"/>
    <xf numFmtId="0" fontId="0" fillId="0" borderId="0" xfId="0" applyFill="1" applyAlignment="1">
      <alignment horizontal="center"/>
    </xf>
    <xf numFmtId="1" fontId="0" fillId="0" borderId="0" xfId="0" applyNumberFormat="1"/>
    <xf numFmtId="0" fontId="0" fillId="0" borderId="0" xfId="0" applyFont="1"/>
    <xf numFmtId="0" fontId="8" fillId="0" borderId="0" xfId="0" applyFont="1" applyFill="1" applyBorder="1"/>
    <xf numFmtId="0" fontId="2" fillId="0" borderId="0" xfId="0" applyFont="1" applyFill="1" applyBorder="1" applyAlignment="1"/>
    <xf numFmtId="3" fontId="2" fillId="0" borderId="0" xfId="0" applyNumberFormat="1" applyFont="1" applyFill="1" applyBorder="1"/>
    <xf numFmtId="0" fontId="2" fillId="0" borderId="0" xfId="0" applyFont="1" applyFill="1" applyBorder="1"/>
    <xf numFmtId="0" fontId="2" fillId="0" borderId="0" xfId="0" applyFont="1" applyFill="1" applyBorder="1" applyAlignment="1">
      <alignment vertical="center" wrapText="1"/>
    </xf>
    <xf numFmtId="0" fontId="2" fillId="0" borderId="0" xfId="0" applyFont="1" applyFill="1" applyBorder="1" applyAlignment="1">
      <alignment vertical="center"/>
    </xf>
    <xf numFmtId="0" fontId="0" fillId="0" borderId="0" xfId="0" applyNumberFormat="1" applyFill="1" applyBorder="1" applyAlignment="1">
      <alignment horizontal="center"/>
    </xf>
    <xf numFmtId="1" fontId="0" fillId="0" borderId="0" xfId="0" applyNumberFormat="1" applyFill="1" applyBorder="1" applyAlignment="1">
      <alignment horizontal="center"/>
    </xf>
    <xf numFmtId="2" fontId="0" fillId="0" borderId="0" xfId="0" applyNumberFormat="1" applyFill="1" applyBorder="1" applyAlignment="1">
      <alignment horizontal="center"/>
    </xf>
    <xf numFmtId="0" fontId="18" fillId="0" borderId="0" xfId="0" applyNumberFormat="1" applyFont="1" applyFill="1" applyBorder="1"/>
    <xf numFmtId="167" fontId="19" fillId="0" borderId="0" xfId="1" applyNumberFormat="1" applyFont="1" applyFill="1" applyBorder="1"/>
    <xf numFmtId="0" fontId="17" fillId="0" borderId="0" xfId="0" applyNumberFormat="1" applyFont="1" applyFill="1" applyBorder="1"/>
    <xf numFmtId="0" fontId="17" fillId="0" borderId="0" xfId="0" applyFont="1" applyFill="1" applyBorder="1" applyAlignment="1">
      <alignment horizontal="center"/>
    </xf>
    <xf numFmtId="2" fontId="17" fillId="0" borderId="0" xfId="0" applyNumberFormat="1" applyFont="1" applyFill="1" applyBorder="1" applyAlignment="1">
      <alignment horizontal="center"/>
    </xf>
    <xf numFmtId="0" fontId="17" fillId="0" borderId="0" xfId="0" applyFont="1" applyFill="1" applyBorder="1"/>
    <xf numFmtId="9" fontId="19" fillId="0" borderId="0" xfId="3" applyFont="1" applyFill="1" applyBorder="1" applyAlignment="1">
      <alignment horizontal="center"/>
    </xf>
    <xf numFmtId="0" fontId="0" fillId="0" borderId="0" xfId="0" applyNumberFormat="1" applyFill="1" applyBorder="1"/>
    <xf numFmtId="9" fontId="19" fillId="0" borderId="0" xfId="3" applyFont="1" applyFill="1" applyBorder="1"/>
    <xf numFmtId="0" fontId="3" fillId="2" borderId="5" xfId="0" applyFont="1" applyFill="1" applyBorder="1" applyAlignment="1"/>
    <xf numFmtId="0" fontId="11" fillId="2" borderId="6" xfId="0" applyFont="1" applyFill="1" applyBorder="1" applyAlignment="1">
      <alignment horizontal="center" wrapText="1"/>
    </xf>
    <xf numFmtId="0" fontId="5" fillId="0" borderId="0" xfId="0" applyFont="1" applyBorder="1" applyAlignment="1" applyProtection="1">
      <alignment horizontal="left"/>
      <protection locked="0"/>
    </xf>
    <xf numFmtId="0" fontId="0" fillId="0" borderId="49" xfId="0" applyBorder="1" applyAlignment="1">
      <alignment horizontal="center" vertical="center"/>
    </xf>
    <xf numFmtId="0" fontId="0" fillId="0" borderId="50" xfId="0" applyFill="1"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0" fontId="0" fillId="0" borderId="53" xfId="0" applyFill="1" applyBorder="1" applyAlignment="1">
      <alignment horizontal="center"/>
    </xf>
    <xf numFmtId="1" fontId="0" fillId="0" borderId="14" xfId="0" applyNumberFormat="1" applyBorder="1" applyAlignment="1">
      <alignment horizontal="center"/>
    </xf>
    <xf numFmtId="0" fontId="0" fillId="0" borderId="12" xfId="0" applyFill="1" applyBorder="1" applyAlignment="1">
      <alignment horizontal="center"/>
    </xf>
    <xf numFmtId="164" fontId="2" fillId="3" borderId="11" xfId="0" applyNumberFormat="1" applyFont="1" applyFill="1" applyBorder="1" applyAlignment="1">
      <alignment horizontal="center" vertical="center"/>
    </xf>
    <xf numFmtId="164" fontId="2" fillId="3" borderId="14" xfId="0" applyNumberFormat="1" applyFont="1" applyFill="1" applyBorder="1" applyAlignment="1">
      <alignment horizontal="center" vertical="center"/>
    </xf>
    <xf numFmtId="164" fontId="0" fillId="0" borderId="12" xfId="0" applyNumberFormat="1" applyBorder="1" applyAlignment="1">
      <alignment horizontal="center" vertical="center"/>
    </xf>
    <xf numFmtId="0" fontId="0" fillId="0" borderId="14" xfId="0" applyBorder="1" applyAlignment="1">
      <alignment horizontal="center" vertical="center"/>
    </xf>
    <xf numFmtId="165" fontId="0" fillId="0" borderId="14" xfId="0" applyNumberFormat="1" applyBorder="1" applyAlignment="1">
      <alignment horizontal="center" vertical="center"/>
    </xf>
    <xf numFmtId="2" fontId="0" fillId="0" borderId="14" xfId="0" applyNumberFormat="1" applyBorder="1" applyAlignment="1">
      <alignment horizontal="center" vertical="center"/>
    </xf>
    <xf numFmtId="164" fontId="0" fillId="0" borderId="49" xfId="0" applyNumberFormat="1" applyBorder="1" applyAlignment="1">
      <alignment horizontal="center"/>
    </xf>
    <xf numFmtId="164" fontId="0" fillId="0" borderId="12" xfId="0" applyNumberFormat="1" applyBorder="1" applyAlignment="1">
      <alignment horizontal="center"/>
    </xf>
    <xf numFmtId="164" fontId="2" fillId="3" borderId="54" xfId="0" applyNumberFormat="1" applyFont="1" applyFill="1"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164" fontId="2" fillId="3" borderId="1" xfId="0" applyNumberFormat="1" applyFont="1" applyFill="1" applyBorder="1" applyAlignment="1">
      <alignment horizontal="center" vertical="center"/>
    </xf>
    <xf numFmtId="164" fontId="0" fillId="0" borderId="10" xfId="0" applyNumberFormat="1" applyBorder="1" applyAlignment="1">
      <alignment horizontal="center" vertical="center"/>
    </xf>
    <xf numFmtId="164" fontId="2" fillId="3" borderId="51" xfId="0" applyNumberFormat="1" applyFont="1" applyFill="1" applyBorder="1" applyAlignment="1">
      <alignment horizontal="center" vertical="center"/>
    </xf>
    <xf numFmtId="0" fontId="0" fillId="0" borderId="19" xfId="0" applyBorder="1" applyAlignment="1">
      <alignment horizontal="center" vertical="center"/>
    </xf>
    <xf numFmtId="165" fontId="0" fillId="0" borderId="19" xfId="0" applyNumberFormat="1" applyBorder="1" applyAlignment="1">
      <alignment horizontal="center" vertical="center"/>
    </xf>
    <xf numFmtId="2" fontId="0" fillId="0" borderId="19" xfId="0" applyNumberFormat="1" applyBorder="1" applyAlignment="1">
      <alignment horizontal="center" vertical="center"/>
    </xf>
    <xf numFmtId="1" fontId="0" fillId="0" borderId="19" xfId="0" applyNumberFormat="1" applyBorder="1" applyAlignment="1">
      <alignment horizontal="center" vertical="center"/>
    </xf>
    <xf numFmtId="164" fontId="2" fillId="3" borderId="19" xfId="0" applyNumberFormat="1" applyFont="1" applyFill="1" applyBorder="1" applyAlignment="1">
      <alignment horizontal="center" vertical="center"/>
    </xf>
    <xf numFmtId="164" fontId="0" fillId="0" borderId="20" xfId="0" applyNumberFormat="1" applyBorder="1" applyAlignment="1">
      <alignment horizontal="center" vertical="center"/>
    </xf>
    <xf numFmtId="164" fontId="2" fillId="3" borderId="55" xfId="0" applyNumberFormat="1" applyFont="1" applyFill="1" applyBorder="1" applyAlignment="1">
      <alignment horizontal="center" vertical="center"/>
    </xf>
    <xf numFmtId="0" fontId="0" fillId="0" borderId="2" xfId="0" applyBorder="1" applyAlignment="1">
      <alignment horizontal="center" vertical="center"/>
    </xf>
    <xf numFmtId="165" fontId="0" fillId="0" borderId="2" xfId="0" applyNumberFormat="1" applyBorder="1" applyAlignment="1">
      <alignment horizontal="center" vertical="center"/>
    </xf>
    <xf numFmtId="2" fontId="0" fillId="0" borderId="2" xfId="0" applyNumberFormat="1" applyBorder="1" applyAlignment="1">
      <alignment horizontal="center" vertical="center"/>
    </xf>
    <xf numFmtId="1" fontId="0" fillId="0" borderId="2" xfId="0" applyNumberFormat="1" applyBorder="1" applyAlignment="1">
      <alignment horizontal="center" vertical="center"/>
    </xf>
    <xf numFmtId="164" fontId="2" fillId="3" borderId="2" xfId="0" applyNumberFormat="1" applyFont="1" applyFill="1" applyBorder="1" applyAlignment="1">
      <alignment horizontal="center" vertical="center"/>
    </xf>
    <xf numFmtId="164" fontId="0" fillId="0" borderId="3" xfId="0" applyNumberFormat="1" applyBorder="1" applyAlignment="1">
      <alignment horizontal="center" vertical="center"/>
    </xf>
    <xf numFmtId="0" fontId="0" fillId="0" borderId="16" xfId="0" applyBorder="1" applyAlignment="1">
      <alignment horizontal="center"/>
    </xf>
    <xf numFmtId="0" fontId="0" fillId="0" borderId="56" xfId="0" applyBorder="1" applyAlignment="1">
      <alignment horizontal="center"/>
    </xf>
    <xf numFmtId="0" fontId="0" fillId="0" borderId="57" xfId="0" applyBorder="1"/>
    <xf numFmtId="0" fontId="15" fillId="0" borderId="6" xfId="0" applyFont="1" applyFill="1" applyBorder="1" applyAlignment="1" applyProtection="1">
      <alignment horizontal="center"/>
    </xf>
    <xf numFmtId="0" fontId="15" fillId="0" borderId="9" xfId="0" applyFont="1" applyFill="1" applyBorder="1" applyAlignment="1" applyProtection="1">
      <alignment horizontal="center"/>
    </xf>
    <xf numFmtId="0" fontId="15" fillId="0" borderId="31" xfId="0" applyFont="1" applyFill="1" applyBorder="1" applyAlignment="1" applyProtection="1">
      <alignment horizontal="center"/>
    </xf>
    <xf numFmtId="0" fontId="20" fillId="4" borderId="5" xfId="0" applyFont="1" applyFill="1" applyBorder="1" applyAlignment="1">
      <alignment horizontal="center" wrapText="1"/>
    </xf>
    <xf numFmtId="0" fontId="0" fillId="0" borderId="14" xfId="0" applyBorder="1" applyAlignment="1">
      <alignment horizontal="center" vertical="center" wrapText="1"/>
    </xf>
    <xf numFmtId="0" fontId="26" fillId="0" borderId="0" xfId="2" applyAlignment="1" applyProtection="1">
      <alignment horizontal="center"/>
    </xf>
    <xf numFmtId="2" fontId="0" fillId="0" borderId="10" xfId="0" applyNumberFormat="1" applyBorder="1" applyAlignment="1">
      <alignment horizontal="center"/>
    </xf>
    <xf numFmtId="2" fontId="0" fillId="0" borderId="20" xfId="0" applyNumberFormat="1" applyBorder="1" applyAlignment="1">
      <alignment horizontal="center"/>
    </xf>
    <xf numFmtId="0" fontId="0" fillId="0" borderId="2" xfId="0" applyFill="1" applyBorder="1" applyAlignment="1">
      <alignment horizontal="center"/>
    </xf>
    <xf numFmtId="2" fontId="0" fillId="0" borderId="3" xfId="0" applyNumberFormat="1" applyBorder="1" applyAlignment="1">
      <alignment horizontal="center"/>
    </xf>
    <xf numFmtId="0" fontId="21" fillId="0" borderId="0" xfId="0" applyFont="1"/>
    <xf numFmtId="0" fontId="0" fillId="0" borderId="17" xfId="0" applyFill="1" applyBorder="1" applyAlignment="1">
      <alignment horizontal="center" vertical="center" wrapText="1"/>
    </xf>
    <xf numFmtId="0" fontId="23" fillId="0" borderId="42" xfId="0" applyNumberFormat="1" applyFont="1" applyFill="1" applyBorder="1" applyAlignment="1">
      <alignment horizontal="center" vertical="center"/>
    </xf>
    <xf numFmtId="0" fontId="15" fillId="0" borderId="0" xfId="0" applyFont="1" applyFill="1" applyBorder="1" applyAlignment="1">
      <alignment horizontal="center" vertical="center"/>
    </xf>
    <xf numFmtId="164" fontId="0" fillId="0" borderId="0" xfId="0" applyNumberFormat="1" applyBorder="1" applyAlignment="1">
      <alignment horizontal="center"/>
    </xf>
    <xf numFmtId="0" fontId="3" fillId="0" borderId="51"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52" xfId="0" applyBorder="1" applyAlignment="1">
      <alignment horizontal="center"/>
    </xf>
    <xf numFmtId="2" fontId="0" fillId="0" borderId="53" xfId="0" applyNumberFormat="1" applyFill="1" applyBorder="1" applyAlignment="1">
      <alignment horizontal="center" vertical="center"/>
    </xf>
    <xf numFmtId="0" fontId="0" fillId="0" borderId="58" xfId="0" applyBorder="1" applyAlignment="1">
      <alignment horizontal="center"/>
    </xf>
    <xf numFmtId="2" fontId="0" fillId="0" borderId="59" xfId="0" applyNumberFormat="1" applyFill="1" applyBorder="1" applyAlignment="1">
      <alignment horizontal="center" vertical="center"/>
    </xf>
    <xf numFmtId="0" fontId="0" fillId="0" borderId="58" xfId="0" applyFill="1" applyBorder="1" applyAlignment="1">
      <alignment horizontal="center"/>
    </xf>
    <xf numFmtId="0" fontId="0" fillId="0" borderId="60" xfId="0" applyFill="1" applyBorder="1" applyAlignment="1">
      <alignment horizontal="center"/>
    </xf>
    <xf numFmtId="2" fontId="0" fillId="0" borderId="61" xfId="0" applyNumberFormat="1" applyFill="1" applyBorder="1" applyAlignment="1">
      <alignment horizontal="center" vertical="center"/>
    </xf>
    <xf numFmtId="0" fontId="0" fillId="5" borderId="54" xfId="0" applyFill="1" applyBorder="1" applyAlignment="1" applyProtection="1">
      <alignment horizontal="center"/>
      <protection locked="0"/>
    </xf>
    <xf numFmtId="0" fontId="0" fillId="5" borderId="51" xfId="0" applyFill="1" applyBorder="1" applyAlignment="1" applyProtection="1">
      <alignment horizontal="center"/>
      <protection locked="0"/>
    </xf>
    <xf numFmtId="0" fontId="0" fillId="5" borderId="55"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5" fillId="0" borderId="0" xfId="0" applyNumberFormat="1" applyFont="1" applyFill="1" applyBorder="1" applyAlignment="1" applyProtection="1">
      <protection locked="0"/>
    </xf>
    <xf numFmtId="0" fontId="24" fillId="0" borderId="0" xfId="0" applyNumberFormat="1" applyFont="1" applyFill="1" applyBorder="1" applyAlignment="1" applyProtection="1">
      <protection locked="0"/>
    </xf>
    <xf numFmtId="0" fontId="0" fillId="0" borderId="0" xfId="0" applyFill="1" applyBorder="1" applyAlignment="1" applyProtection="1"/>
    <xf numFmtId="0" fontId="4" fillId="0" borderId="0" xfId="0" applyFont="1" applyFill="1" applyBorder="1" applyAlignment="1" applyProtection="1"/>
    <xf numFmtId="0" fontId="4" fillId="0" borderId="0" xfId="0" applyFont="1" applyBorder="1" applyAlignment="1" applyProtection="1">
      <alignment horizontal="left" wrapText="1"/>
    </xf>
    <xf numFmtId="0" fontId="5" fillId="0" borderId="0" xfId="0" applyNumberFormat="1" applyFont="1" applyFill="1" applyBorder="1" applyAlignment="1" applyProtection="1">
      <alignment horizontal="left"/>
      <protection locked="0"/>
    </xf>
    <xf numFmtId="0" fontId="24" fillId="0" borderId="0" xfId="0" applyNumberFormat="1" applyFont="1" applyFill="1" applyBorder="1" applyAlignment="1" applyProtection="1">
      <alignment horizontal="left"/>
      <protection locked="0"/>
    </xf>
    <xf numFmtId="0" fontId="22" fillId="0" borderId="19" xfId="0" applyFont="1" applyBorder="1" applyAlignment="1">
      <alignment horizontal="center" vertical="center" wrapText="1"/>
    </xf>
    <xf numFmtId="49" fontId="0" fillId="6" borderId="1" xfId="0" applyNumberFormat="1" applyFill="1" applyBorder="1" applyAlignment="1" applyProtection="1">
      <alignment horizontal="center"/>
      <protection locked="0"/>
    </xf>
    <xf numFmtId="0" fontId="0" fillId="6" borderId="22" xfId="0" applyFill="1" applyBorder="1" applyAlignment="1" applyProtection="1">
      <alignment horizontal="center"/>
      <protection locked="0"/>
    </xf>
    <xf numFmtId="49" fontId="0" fillId="6" borderId="19" xfId="0" applyNumberFormat="1"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6" borderId="20"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50" xfId="0" applyFill="1" applyBorder="1" applyAlignment="1" applyProtection="1">
      <alignment horizontal="center"/>
      <protection locked="0"/>
    </xf>
    <xf numFmtId="0" fontId="0" fillId="6" borderId="51" xfId="0" applyFill="1" applyBorder="1" applyAlignment="1" applyProtection="1">
      <alignment horizontal="center"/>
      <protection locked="0"/>
    </xf>
    <xf numFmtId="0" fontId="0" fillId="6" borderId="52" xfId="0" applyFill="1" applyBorder="1" applyAlignment="1" applyProtection="1">
      <alignment horizontal="center"/>
      <protection locked="0"/>
    </xf>
    <xf numFmtId="0" fontId="0" fillId="6" borderId="34" xfId="0" applyFill="1" applyBorder="1" applyAlignment="1" applyProtection="1">
      <alignment horizontal="center"/>
      <protection locked="0"/>
    </xf>
    <xf numFmtId="0" fontId="0" fillId="6" borderId="62" xfId="0" applyFill="1" applyBorder="1" applyAlignment="1" applyProtection="1">
      <alignment horizontal="center"/>
      <protection locked="0"/>
    </xf>
    <xf numFmtId="166" fontId="0" fillId="6" borderId="1" xfId="0" applyNumberFormat="1" applyFill="1" applyBorder="1" applyAlignment="1" applyProtection="1">
      <alignment horizontal="center" vertical="center"/>
      <protection locked="0"/>
    </xf>
    <xf numFmtId="166" fontId="0" fillId="6" borderId="19" xfId="0" applyNumberFormat="1" applyFill="1" applyBorder="1" applyAlignment="1" applyProtection="1">
      <alignment horizontal="center" vertical="center"/>
      <protection locked="0"/>
    </xf>
    <xf numFmtId="166" fontId="0" fillId="6" borderId="2" xfId="0" applyNumberFormat="1" applyFill="1" applyBorder="1" applyAlignment="1" applyProtection="1">
      <alignment horizontal="center" vertical="center"/>
      <protection locked="0"/>
    </xf>
    <xf numFmtId="164" fontId="0" fillId="6" borderId="19" xfId="0" applyNumberForma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49" fontId="14" fillId="0" borderId="6" xfId="0" applyNumberFormat="1" applyFont="1" applyFill="1" applyBorder="1" applyAlignment="1">
      <alignment horizontal="center"/>
    </xf>
    <xf numFmtId="49" fontId="14" fillId="0" borderId="31" xfId="0" applyNumberFormat="1" applyFont="1" applyFill="1" applyBorder="1" applyAlignment="1">
      <alignment horizontal="center"/>
    </xf>
    <xf numFmtId="0" fontId="0" fillId="0" borderId="6" xfId="0" applyBorder="1" applyAlignment="1">
      <alignment horizontal="center"/>
    </xf>
    <xf numFmtId="0" fontId="0" fillId="0" borderId="31" xfId="0" applyBorder="1" applyAlignment="1">
      <alignment horizontal="center"/>
    </xf>
    <xf numFmtId="0" fontId="27" fillId="0" borderId="0" xfId="0" applyFont="1"/>
    <xf numFmtId="0" fontId="28" fillId="0" borderId="0" xfId="0" applyFont="1"/>
    <xf numFmtId="0" fontId="0" fillId="6" borderId="63" xfId="0" applyFill="1" applyBorder="1" applyAlignment="1" applyProtection="1">
      <alignment horizontal="center"/>
      <protection locked="0"/>
    </xf>
    <xf numFmtId="3" fontId="19" fillId="0" borderId="10" xfId="1" applyNumberFormat="1" applyFont="1" applyBorder="1" applyAlignment="1">
      <alignment horizontal="center"/>
    </xf>
    <xf numFmtId="3" fontId="19" fillId="0" borderId="20" xfId="1" applyNumberFormat="1" applyFont="1" applyBorder="1" applyAlignment="1">
      <alignment horizontal="center"/>
    </xf>
    <xf numFmtId="0" fontId="0" fillId="0" borderId="11" xfId="0" applyBorder="1" applyAlignment="1">
      <alignment horizontal="center" wrapText="1"/>
    </xf>
    <xf numFmtId="37" fontId="0" fillId="0" borderId="2" xfId="0" applyNumberFormat="1" applyBorder="1" applyAlignment="1">
      <alignment horizontal="center" vertical="center"/>
    </xf>
    <xf numFmtId="0" fontId="0" fillId="5" borderId="25" xfId="0" applyNumberFormat="1" applyFill="1" applyBorder="1" applyAlignment="1">
      <alignment horizontal="center"/>
    </xf>
    <xf numFmtId="0" fontId="0" fillId="5" borderId="23" xfId="0" applyNumberFormat="1" applyFill="1" applyBorder="1" applyAlignment="1">
      <alignment horizontal="center"/>
    </xf>
    <xf numFmtId="0" fontId="0" fillId="5" borderId="37" xfId="0" applyNumberFormat="1" applyFill="1" applyBorder="1" applyAlignment="1">
      <alignment horizontal="center"/>
    </xf>
    <xf numFmtId="2" fontId="0" fillId="0" borderId="86" xfId="0" applyNumberFormat="1" applyBorder="1" applyAlignment="1">
      <alignment horizontal="center"/>
    </xf>
    <xf numFmtId="49" fontId="0" fillId="6" borderId="54" xfId="0" applyNumberFormat="1" applyFill="1" applyBorder="1" applyAlignment="1" applyProtection="1">
      <alignment horizontal="center"/>
      <protection locked="0"/>
    </xf>
    <xf numFmtId="2" fontId="0" fillId="0" borderId="87" xfId="0" applyNumberFormat="1" applyBorder="1" applyAlignment="1">
      <alignment horizontal="center"/>
    </xf>
    <xf numFmtId="49" fontId="0" fillId="6" borderId="51" xfId="0" applyNumberFormat="1" applyFill="1" applyBorder="1" applyAlignment="1" applyProtection="1">
      <alignment horizontal="center"/>
      <protection locked="0"/>
    </xf>
    <xf numFmtId="0" fontId="0" fillId="0" borderId="88" xfId="0" applyBorder="1" applyAlignment="1">
      <alignment horizontal="center"/>
    </xf>
    <xf numFmtId="0" fontId="7" fillId="0" borderId="35" xfId="0" applyFont="1" applyBorder="1" applyAlignment="1">
      <alignment horizontal="left" vertical="center"/>
    </xf>
    <xf numFmtId="0" fontId="6" fillId="0" borderId="89" xfId="0" applyFont="1" applyBorder="1" applyAlignment="1">
      <alignment horizontal="left" vertical="center"/>
    </xf>
    <xf numFmtId="0" fontId="0" fillId="0" borderId="90" xfId="0" applyBorder="1"/>
    <xf numFmtId="0" fontId="0" fillId="0" borderId="65" xfId="0" applyBorder="1"/>
    <xf numFmtId="0" fontId="29" fillId="0" borderId="0" xfId="0" applyFont="1"/>
    <xf numFmtId="0" fontId="0" fillId="0" borderId="91" xfId="0" applyBorder="1"/>
    <xf numFmtId="0" fontId="0" fillId="0" borderId="29" xfId="0" applyFill="1" applyBorder="1" applyAlignment="1" applyProtection="1"/>
    <xf numFmtId="0" fontId="5" fillId="0" borderId="29" xfId="0" applyNumberFormat="1" applyFont="1" applyFill="1" applyBorder="1" applyAlignment="1" applyProtection="1">
      <protection locked="0"/>
    </xf>
    <xf numFmtId="0" fontId="24" fillId="0" borderId="29" xfId="0" applyNumberFormat="1" applyFont="1" applyFill="1" applyBorder="1" applyAlignment="1" applyProtection="1">
      <protection locked="0"/>
    </xf>
    <xf numFmtId="0" fontId="0" fillId="0" borderId="35" xfId="0" applyBorder="1"/>
    <xf numFmtId="9" fontId="6" fillId="6" borderId="3" xfId="0" applyNumberFormat="1" applyFont="1" applyFill="1" applyBorder="1" applyAlignment="1" applyProtection="1">
      <alignment horizontal="center" vertical="center"/>
      <protection locked="0"/>
    </xf>
    <xf numFmtId="0" fontId="4" fillId="0" borderId="64" xfId="0" applyFont="1" applyFill="1" applyBorder="1" applyAlignment="1" applyProtection="1">
      <alignment vertical="center"/>
    </xf>
    <xf numFmtId="0" fontId="4" fillId="0" borderId="92" xfId="0" applyFont="1" applyFill="1" applyBorder="1" applyAlignment="1" applyProtection="1">
      <alignment vertical="center"/>
    </xf>
    <xf numFmtId="0" fontId="4" fillId="0" borderId="93" xfId="0" applyFont="1" applyFill="1" applyBorder="1" applyAlignment="1" applyProtection="1">
      <alignment vertical="center"/>
    </xf>
    <xf numFmtId="0" fontId="4" fillId="0" borderId="35" xfId="0" applyFont="1" applyFill="1" applyBorder="1" applyAlignment="1" applyProtection="1">
      <alignment vertical="center"/>
    </xf>
    <xf numFmtId="9" fontId="6" fillId="6" borderId="10" xfId="0" applyNumberFormat="1" applyFont="1" applyFill="1" applyBorder="1" applyAlignment="1" applyProtection="1">
      <alignment horizontal="center" vertical="center"/>
      <protection locked="0"/>
    </xf>
    <xf numFmtId="2" fontId="6" fillId="6" borderId="20" xfId="0" applyNumberFormat="1" applyFont="1" applyFill="1" applyBorder="1" applyAlignment="1" applyProtection="1">
      <alignment horizontal="center" vertical="center"/>
      <protection locked="0"/>
    </xf>
    <xf numFmtId="0" fontId="30" fillId="0" borderId="0" xfId="0" applyFont="1" applyAlignment="1"/>
    <xf numFmtId="49" fontId="14" fillId="0" borderId="9" xfId="0" applyNumberFormat="1" applyFont="1" applyFill="1" applyBorder="1" applyAlignment="1">
      <alignment horizontal="center"/>
    </xf>
    <xf numFmtId="0" fontId="0" fillId="0" borderId="9" xfId="0" applyBorder="1" applyAlignment="1">
      <alignment horizontal="center"/>
    </xf>
    <xf numFmtId="49" fontId="0" fillId="0" borderId="0" xfId="0" applyNumberFormat="1" applyFill="1" applyBorder="1" applyAlignment="1">
      <alignment horizontal="center"/>
    </xf>
    <xf numFmtId="49" fontId="0" fillId="0" borderId="45" xfId="0" applyNumberFormat="1" applyBorder="1" applyAlignment="1">
      <alignment horizontal="center"/>
    </xf>
    <xf numFmtId="2" fontId="0" fillId="0" borderId="0" xfId="0" applyNumberFormat="1" applyFill="1" applyAlignment="1" applyProtection="1">
      <alignment horizontal="center"/>
    </xf>
    <xf numFmtId="0" fontId="0" fillId="0" borderId="95" xfId="0" applyBorder="1" applyAlignment="1">
      <alignment horizontal="center"/>
    </xf>
    <xf numFmtId="0" fontId="0" fillId="5" borderId="50" xfId="0" applyFill="1" applyBorder="1" applyAlignment="1" applyProtection="1">
      <alignment horizontal="center"/>
      <protection locked="0"/>
    </xf>
    <xf numFmtId="49" fontId="0" fillId="6" borderId="24" xfId="0" applyNumberFormat="1" applyFill="1" applyBorder="1" applyAlignment="1" applyProtection="1">
      <alignment horizontal="center"/>
      <protection locked="0"/>
    </xf>
    <xf numFmtId="2" fontId="0" fillId="0" borderId="96" xfId="0" applyNumberFormat="1" applyBorder="1" applyAlignment="1">
      <alignment horizontal="center"/>
    </xf>
    <xf numFmtId="49" fontId="0" fillId="6" borderId="50" xfId="0" applyNumberFormat="1" applyFill="1" applyBorder="1" applyAlignment="1" applyProtection="1">
      <alignment horizontal="center"/>
      <protection locked="0"/>
    </xf>
    <xf numFmtId="2" fontId="0" fillId="0" borderId="22" xfId="0" applyNumberFormat="1" applyBorder="1" applyAlignment="1">
      <alignment horizontal="center"/>
    </xf>
    <xf numFmtId="2" fontId="0" fillId="0" borderId="97" xfId="0" applyNumberFormat="1" applyFill="1" applyBorder="1" applyAlignment="1">
      <alignment horizontal="center"/>
    </xf>
    <xf numFmtId="0" fontId="0" fillId="5" borderId="24" xfId="0" applyFill="1" applyBorder="1" applyAlignment="1" applyProtection="1">
      <alignment horizontal="center"/>
      <protection locked="0"/>
    </xf>
    <xf numFmtId="2" fontId="0" fillId="0" borderId="97" xfId="0" applyNumberFormat="1" applyBorder="1" applyAlignment="1">
      <alignment horizontal="center"/>
    </xf>
    <xf numFmtId="3" fontId="19" fillId="0" borderId="22" xfId="1" applyNumberFormat="1" applyFont="1" applyBorder="1" applyAlignment="1">
      <alignment horizontal="center"/>
    </xf>
    <xf numFmtId="0" fontId="0" fillId="6" borderId="73" xfId="0" applyFill="1" applyBorder="1" applyAlignment="1" applyProtection="1">
      <alignment horizontal="center"/>
      <protection locked="0"/>
    </xf>
    <xf numFmtId="2" fontId="0" fillId="0" borderId="15" xfId="0" applyNumberFormat="1" applyFill="1" applyBorder="1" applyAlignment="1">
      <alignment horizontal="center"/>
    </xf>
    <xf numFmtId="0" fontId="0" fillId="5" borderId="97" xfId="0" applyNumberFormat="1" applyFill="1" applyBorder="1" applyAlignment="1">
      <alignment horizontal="center"/>
    </xf>
    <xf numFmtId="3" fontId="19" fillId="0" borderId="98" xfId="1" applyNumberFormat="1" applyFont="1" applyBorder="1" applyAlignment="1">
      <alignment horizontal="center"/>
    </xf>
    <xf numFmtId="0" fontId="0" fillId="0" borderId="0" xfId="0" applyBorder="1" applyAlignment="1">
      <alignment horizontal="right" indent="2"/>
    </xf>
    <xf numFmtId="0" fontId="34" fillId="0" borderId="0" xfId="0" applyFont="1"/>
    <xf numFmtId="0" fontId="0" fillId="0" borderId="0" xfId="0" applyFont="1" applyBorder="1" applyAlignment="1">
      <alignment horizontal="right" indent="2"/>
    </xf>
    <xf numFmtId="0" fontId="0" fillId="0" borderId="15" xfId="0" applyBorder="1" applyAlignment="1">
      <alignment horizontal="center" vertical="center" wrapText="1"/>
    </xf>
    <xf numFmtId="0" fontId="0" fillId="0" borderId="4" xfId="0" applyBorder="1" applyAlignment="1">
      <alignment horizontal="center"/>
    </xf>
    <xf numFmtId="0" fontId="0" fillId="0" borderId="70" xfId="0" applyBorder="1" applyAlignment="1">
      <alignment horizontal="center"/>
    </xf>
    <xf numFmtId="0" fontId="15" fillId="0" borderId="29" xfId="0" applyFont="1" applyFill="1" applyBorder="1" applyAlignment="1">
      <alignment horizontal="center" wrapText="1"/>
    </xf>
    <xf numFmtId="0" fontId="15" fillId="0" borderId="35" xfId="0" applyFont="1" applyFill="1" applyBorder="1" applyAlignment="1">
      <alignment horizontal="center" wrapText="1"/>
    </xf>
    <xf numFmtId="0" fontId="0" fillId="0" borderId="9" xfId="0" applyBorder="1"/>
    <xf numFmtId="2" fontId="15" fillId="0" borderId="6" xfId="0" applyNumberFormat="1" applyFont="1" applyFill="1" applyBorder="1" applyAlignment="1">
      <alignment horizontal="center"/>
    </xf>
    <xf numFmtId="2" fontId="15" fillId="0" borderId="9" xfId="0" applyNumberFormat="1" applyFont="1" applyFill="1" applyBorder="1" applyAlignment="1">
      <alignment horizontal="center"/>
    </xf>
    <xf numFmtId="2" fontId="0" fillId="0" borderId="9" xfId="0" applyNumberFormat="1" applyBorder="1" applyAlignment="1">
      <alignment horizontal="center"/>
    </xf>
    <xf numFmtId="2" fontId="15" fillId="0" borderId="31" xfId="0" applyNumberFormat="1" applyFont="1" applyFill="1" applyBorder="1" applyAlignment="1">
      <alignment horizontal="center"/>
    </xf>
    <xf numFmtId="2" fontId="0" fillId="0" borderId="6" xfId="0" applyNumberFormat="1" applyBorder="1" applyAlignment="1">
      <alignment horizontal="center"/>
    </xf>
    <xf numFmtId="2" fontId="0" fillId="0" borderId="31" xfId="0" applyNumberFormat="1" applyBorder="1" applyAlignment="1">
      <alignment horizontal="center"/>
    </xf>
    <xf numFmtId="0" fontId="15" fillId="0" borderId="99" xfId="0" applyFont="1" applyFill="1" applyBorder="1" applyAlignment="1">
      <alignment horizontal="center" wrapText="1"/>
    </xf>
    <xf numFmtId="0" fontId="15" fillId="0" borderId="5" xfId="0" applyFont="1" applyFill="1" applyBorder="1" applyAlignment="1">
      <alignment horizontal="center"/>
    </xf>
    <xf numFmtId="49" fontId="14" fillId="0" borderId="5" xfId="0" applyNumberFormat="1" applyFont="1" applyFill="1" applyBorder="1" applyAlignment="1">
      <alignment horizontal="center"/>
    </xf>
    <xf numFmtId="2" fontId="15" fillId="0" borderId="5" xfId="0" applyNumberFormat="1" applyFont="1" applyFill="1" applyBorder="1" applyAlignment="1">
      <alignment horizontal="center"/>
    </xf>
    <xf numFmtId="164" fontId="2" fillId="3" borderId="50" xfId="0" applyNumberFormat="1" applyFont="1" applyFill="1" applyBorder="1" applyAlignment="1">
      <alignment horizontal="center" vertical="center"/>
    </xf>
    <xf numFmtId="165" fontId="0" fillId="0" borderId="24" xfId="0" applyNumberFormat="1" applyBorder="1" applyAlignment="1">
      <alignment horizontal="center" vertical="center"/>
    </xf>
    <xf numFmtId="2" fontId="0" fillId="0" borderId="24" xfId="0" applyNumberFormat="1" applyBorder="1" applyAlignment="1">
      <alignment horizontal="center" vertical="center"/>
    </xf>
    <xf numFmtId="1" fontId="0" fillId="0" borderId="24" xfId="0" applyNumberFormat="1" applyBorder="1" applyAlignment="1">
      <alignment horizontal="center" vertical="center"/>
    </xf>
    <xf numFmtId="166" fontId="0" fillId="6" borderId="24" xfId="0" applyNumberFormat="1" applyFill="1" applyBorder="1" applyAlignment="1" applyProtection="1">
      <alignment horizontal="center" vertical="center"/>
      <protection locked="0"/>
    </xf>
    <xf numFmtId="0" fontId="0" fillId="0" borderId="24" xfId="0" applyBorder="1" applyAlignment="1">
      <alignment horizontal="center" vertical="center"/>
    </xf>
    <xf numFmtId="164" fontId="2" fillId="3" borderId="24" xfId="0" applyNumberFormat="1" applyFont="1" applyFill="1" applyBorder="1" applyAlignment="1">
      <alignment horizontal="center" vertical="center"/>
    </xf>
    <xf numFmtId="164" fontId="0" fillId="0" borderId="22" xfId="0" applyNumberFormat="1" applyBorder="1" applyAlignment="1">
      <alignment horizontal="center" vertical="center"/>
    </xf>
    <xf numFmtId="0" fontId="27" fillId="0" borderId="0" xfId="0" applyFont="1" applyAlignment="1">
      <alignment horizontal="left" wrapText="1"/>
    </xf>
    <xf numFmtId="0" fontId="30" fillId="0" borderId="0" xfId="0" applyFont="1" applyAlignment="1">
      <alignment horizontal="center"/>
    </xf>
    <xf numFmtId="0" fontId="14" fillId="0" borderId="6" xfId="0" applyFont="1" applyFill="1" applyBorder="1" applyAlignment="1">
      <alignment horizontal="center" vertical="center" wrapText="1"/>
    </xf>
    <xf numFmtId="0" fontId="0" fillId="0" borderId="31" xfId="0" applyBorder="1" applyAlignment="1">
      <alignment horizontal="center" vertical="center"/>
    </xf>
    <xf numFmtId="0" fontId="14" fillId="0" borderId="9" xfId="0" applyFont="1" applyFill="1" applyBorder="1" applyAlignment="1">
      <alignment horizontal="center" vertical="center"/>
    </xf>
    <xf numFmtId="0" fontId="0" fillId="0" borderId="9" xfId="0" applyBorder="1" applyAlignment="1"/>
    <xf numFmtId="0" fontId="0" fillId="0" borderId="31" xfId="0" applyBorder="1" applyAlignment="1"/>
    <xf numFmtId="0" fontId="15" fillId="0" borderId="64" xfId="0" applyFont="1" applyFill="1" applyBorder="1" applyAlignment="1">
      <alignment horizontal="center" vertical="center" wrapText="1"/>
    </xf>
    <xf numFmtId="0" fontId="15" fillId="0" borderId="92" xfId="0" applyFont="1" applyFill="1" applyBorder="1" applyAlignment="1">
      <alignment horizontal="center" vertical="center" wrapText="1"/>
    </xf>
    <xf numFmtId="0" fontId="15" fillId="0" borderId="93"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31" xfId="0" applyFont="1" applyFill="1" applyBorder="1" applyAlignment="1">
      <alignment horizontal="center" vertical="center"/>
    </xf>
    <xf numFmtId="0" fontId="4" fillId="0" borderId="0" xfId="0" applyFont="1" applyFill="1" applyBorder="1" applyAlignment="1" applyProtection="1">
      <alignment horizontal="left"/>
    </xf>
    <xf numFmtId="0" fontId="5" fillId="0" borderId="0" xfId="0" applyNumberFormat="1" applyFont="1" applyFill="1" applyBorder="1" applyAlignment="1" applyProtection="1">
      <alignment horizontal="left"/>
      <protection locked="0"/>
    </xf>
    <xf numFmtId="0" fontId="4" fillId="0" borderId="0" xfId="0" applyFont="1" applyFill="1" applyBorder="1" applyAlignment="1" applyProtection="1">
      <alignment wrapText="1"/>
    </xf>
    <xf numFmtId="0" fontId="0" fillId="0" borderId="0" xfId="0" applyFill="1" applyBorder="1" applyAlignment="1" applyProtection="1"/>
    <xf numFmtId="0" fontId="4" fillId="0" borderId="0" xfId="0" applyFont="1" applyFill="1" applyBorder="1" applyAlignment="1" applyProtection="1"/>
    <xf numFmtId="0" fontId="24" fillId="0" borderId="0" xfId="0" applyNumberFormat="1" applyFont="1" applyFill="1" applyBorder="1" applyAlignment="1" applyProtection="1">
      <alignment horizontal="left"/>
      <protection locked="0"/>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1" xfId="0" applyFont="1" applyBorder="1" applyAlignment="1">
      <alignment horizontal="center" vertical="center" wrapText="1"/>
    </xf>
    <xf numFmtId="0" fontId="15" fillId="0" borderId="4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8" xfId="0" applyBorder="1" applyAlignment="1">
      <alignment horizontal="center" vertical="center" wrapText="1"/>
    </xf>
    <xf numFmtId="0" fontId="0" fillId="0" borderId="32" xfId="0" applyBorder="1" applyAlignment="1">
      <alignment horizontal="center" vertical="center" wrapText="1"/>
    </xf>
    <xf numFmtId="0" fontId="27" fillId="0" borderId="0" xfId="0" applyFont="1" applyAlignment="1">
      <alignment horizontal="left"/>
    </xf>
    <xf numFmtId="0" fontId="8" fillId="0" borderId="14" xfId="0" applyFont="1" applyBorder="1" applyAlignment="1">
      <alignment horizontal="center"/>
    </xf>
    <xf numFmtId="0" fontId="8" fillId="0" borderId="12" xfId="0" applyFont="1" applyBorder="1" applyAlignment="1">
      <alignment horizontal="center"/>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71" xfId="0" applyBorder="1" applyAlignment="1">
      <alignment horizontal="center" vertical="center" wrapText="1"/>
    </xf>
    <xf numFmtId="0" fontId="0" fillId="0" borderId="69" xfId="0" applyBorder="1" applyAlignment="1">
      <alignment horizontal="center" vertical="center" wrapText="1"/>
    </xf>
    <xf numFmtId="0" fontId="0" fillId="0" borderId="33" xfId="0" applyBorder="1" applyAlignment="1">
      <alignment horizontal="center" vertical="center" wrapText="1"/>
    </xf>
    <xf numFmtId="0" fontId="0" fillId="0" borderId="72" xfId="0" applyBorder="1" applyAlignment="1">
      <alignment horizontal="center" vertical="center" wrapText="1"/>
    </xf>
    <xf numFmtId="0" fontId="8" fillId="0" borderId="33" xfId="0" applyFont="1" applyBorder="1" applyAlignment="1">
      <alignment horizontal="center"/>
    </xf>
    <xf numFmtId="0" fontId="2" fillId="3" borderId="7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0" fillId="0" borderId="68" xfId="0" applyBorder="1" applyAlignment="1">
      <alignment horizontal="center" vertical="center" wrapText="1"/>
    </xf>
    <xf numFmtId="0" fontId="0" fillId="0" borderId="70" xfId="0" applyBorder="1" applyAlignment="1">
      <alignment horizontal="center" vertical="center" wrapText="1"/>
    </xf>
    <xf numFmtId="0" fontId="2" fillId="3" borderId="74" xfId="0" applyFont="1" applyFill="1" applyBorder="1" applyAlignment="1">
      <alignment horizontal="center" vertical="center"/>
    </xf>
    <xf numFmtId="0" fontId="2" fillId="3" borderId="75" xfId="0" applyFont="1" applyFill="1" applyBorder="1" applyAlignment="1">
      <alignment horizontal="center" vertical="center"/>
    </xf>
    <xf numFmtId="0" fontId="8" fillId="0" borderId="11" xfId="0" applyFont="1" applyBorder="1" applyAlignment="1">
      <alignment horizontal="center"/>
    </xf>
    <xf numFmtId="0" fontId="2" fillId="3" borderId="77"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77"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26" xfId="0" applyFont="1" applyFill="1" applyBorder="1" applyAlignment="1">
      <alignment horizontal="center" vertical="center"/>
    </xf>
    <xf numFmtId="0" fontId="31" fillId="0" borderId="42" xfId="0" applyFont="1" applyBorder="1" applyAlignment="1">
      <alignment horizontal="left" vertical="top" wrapText="1"/>
    </xf>
    <xf numFmtId="0" fontId="31" fillId="0" borderId="0" xfId="0" applyFont="1" applyBorder="1" applyAlignment="1">
      <alignment horizontal="left" vertical="top" wrapText="1"/>
    </xf>
    <xf numFmtId="0" fontId="9" fillId="0" borderId="80"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70" xfId="0" applyFont="1" applyBorder="1" applyAlignment="1">
      <alignment horizontal="center" vertical="center" wrapText="1"/>
    </xf>
    <xf numFmtId="0" fontId="0" fillId="0" borderId="76"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48" xfId="0" applyBorder="1" applyAlignment="1">
      <alignment horizontal="center" vertical="center" wrapText="1"/>
    </xf>
    <xf numFmtId="37" fontId="3" fillId="0" borderId="94" xfId="1" applyNumberFormat="1" applyFont="1" applyBorder="1" applyAlignment="1">
      <alignment horizontal="center" vertical="center"/>
    </xf>
    <xf numFmtId="37" fontId="3" fillId="0" borderId="4" xfId="1" applyNumberFormat="1" applyFont="1" applyBorder="1" applyAlignment="1">
      <alignment horizontal="center" vertical="center"/>
    </xf>
    <xf numFmtId="37" fontId="3" fillId="0" borderId="79" xfId="1" applyNumberFormat="1" applyFont="1" applyBorder="1" applyAlignment="1">
      <alignment horizontal="center" vertical="center"/>
    </xf>
    <xf numFmtId="37" fontId="3" fillId="0" borderId="82" xfId="1" applyNumberFormat="1" applyFont="1" applyBorder="1" applyAlignment="1">
      <alignment horizontal="center" vertical="center"/>
    </xf>
    <xf numFmtId="37" fontId="3" fillId="0" borderId="83" xfId="1" applyNumberFormat="1" applyFont="1" applyBorder="1" applyAlignment="1">
      <alignment horizontal="center" vertical="center"/>
    </xf>
    <xf numFmtId="37" fontId="3" fillId="0" borderId="84" xfId="1" applyNumberFormat="1" applyFont="1" applyBorder="1" applyAlignment="1">
      <alignment horizontal="center" vertical="center"/>
    </xf>
    <xf numFmtId="0" fontId="2" fillId="3" borderId="7" xfId="0" applyFont="1" applyFill="1" applyBorder="1" applyAlignment="1">
      <alignment horizontal="center" vertical="center"/>
    </xf>
    <xf numFmtId="0" fontId="6" fillId="0" borderId="25" xfId="0" applyFont="1" applyBorder="1" applyAlignment="1">
      <alignment horizontal="left" vertical="center"/>
    </xf>
    <xf numFmtId="0" fontId="6" fillId="0" borderId="91" xfId="0" applyFont="1" applyBorder="1" applyAlignment="1">
      <alignment horizontal="left" vertical="center"/>
    </xf>
    <xf numFmtId="0" fontId="6" fillId="0" borderId="55" xfId="0" applyFont="1" applyFill="1" applyBorder="1" applyAlignment="1">
      <alignment vertical="center"/>
    </xf>
    <xf numFmtId="0" fontId="6" fillId="0" borderId="39" xfId="0" applyFont="1" applyFill="1" applyBorder="1" applyAlignment="1">
      <alignment vertical="center"/>
    </xf>
    <xf numFmtId="0" fontId="6" fillId="0" borderId="2" xfId="0" applyFont="1" applyFill="1" applyBorder="1" applyAlignment="1">
      <alignment vertical="center"/>
    </xf>
    <xf numFmtId="49" fontId="0" fillId="0" borderId="0" xfId="0" applyNumberFormat="1" applyFill="1" applyBorder="1" applyAlignment="1">
      <alignment horizontal="center"/>
    </xf>
    <xf numFmtId="49" fontId="0" fillId="0" borderId="78" xfId="0" applyNumberFormat="1" applyBorder="1" applyAlignment="1">
      <alignment horizontal="center"/>
    </xf>
    <xf numFmtId="49" fontId="0" fillId="0" borderId="45" xfId="0" applyNumberFormat="1" applyBorder="1" applyAlignment="1">
      <alignment horizontal="center"/>
    </xf>
    <xf numFmtId="0" fontId="2" fillId="3" borderId="49" xfId="0" applyFont="1" applyFill="1" applyBorder="1" applyAlignment="1">
      <alignment horizontal="center" vertical="center" wrapText="1"/>
    </xf>
    <xf numFmtId="0" fontId="37" fillId="0" borderId="55" xfId="0" applyFont="1" applyBorder="1" applyAlignment="1">
      <alignment horizontal="left"/>
    </xf>
    <xf numFmtId="0" fontId="37" fillId="0" borderId="2" xfId="0" applyFont="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0" fillId="0" borderId="0" xfId="0" applyFont="1" applyAlignment="1">
      <alignment horizontal="left" wrapText="1"/>
    </xf>
    <xf numFmtId="0" fontId="0" fillId="0" borderId="0" xfId="0" applyAlignment="1">
      <alignment wrapText="1"/>
    </xf>
    <xf numFmtId="0" fontId="4" fillId="0" borderId="51" xfId="0" applyFont="1" applyBorder="1" applyAlignment="1" applyProtection="1">
      <alignment horizontal="left" wrapText="1"/>
    </xf>
    <xf numFmtId="0" fontId="4" fillId="0" borderId="19" xfId="0" applyFont="1" applyBorder="1" applyAlignment="1" applyProtection="1">
      <alignment horizontal="left" wrapText="1"/>
    </xf>
    <xf numFmtId="0" fontId="38" fillId="7" borderId="19" xfId="0" applyNumberFormat="1" applyFont="1" applyFill="1" applyBorder="1" applyAlignment="1" applyProtection="1">
      <alignment horizontal="left"/>
    </xf>
    <xf numFmtId="0" fontId="38" fillId="7" borderId="20" xfId="0" applyNumberFormat="1" applyFont="1" applyFill="1" applyBorder="1" applyAlignment="1" applyProtection="1">
      <alignment horizontal="left"/>
    </xf>
    <xf numFmtId="0" fontId="38" fillId="0" borderId="19" xfId="0" applyNumberFormat="1" applyFont="1" applyFill="1" applyBorder="1" applyAlignment="1" applyProtection="1">
      <alignment horizontal="left"/>
    </xf>
    <xf numFmtId="0" fontId="4" fillId="0" borderId="54" xfId="0" applyFont="1" applyBorder="1" applyAlignment="1" applyProtection="1">
      <alignment horizontal="left"/>
    </xf>
    <xf numFmtId="0" fontId="4" fillId="0" borderId="1" xfId="0" applyFont="1" applyBorder="1" applyAlignment="1" applyProtection="1">
      <alignment horizontal="left"/>
    </xf>
    <xf numFmtId="0" fontId="38" fillId="7" borderId="1" xfId="0" applyNumberFormat="1" applyFont="1" applyFill="1" applyBorder="1" applyAlignment="1" applyProtection="1">
      <alignment horizontal="left"/>
    </xf>
    <xf numFmtId="0" fontId="38" fillId="7" borderId="10" xfId="0" applyNumberFormat="1" applyFont="1" applyFill="1" applyBorder="1" applyAlignment="1" applyProtection="1">
      <alignment horizontal="left"/>
    </xf>
    <xf numFmtId="0" fontId="4" fillId="0" borderId="19" xfId="0" applyFont="1" applyBorder="1" applyAlignment="1" applyProtection="1">
      <alignment horizontal="left"/>
    </xf>
    <xf numFmtId="0" fontId="2" fillId="3" borderId="85" xfId="0" applyFont="1" applyFill="1" applyBorder="1" applyAlignment="1">
      <alignment horizontal="center" vertical="center"/>
    </xf>
    <xf numFmtId="0" fontId="22" fillId="0" borderId="64" xfId="0" applyFont="1" applyBorder="1" applyAlignment="1">
      <alignment horizontal="center"/>
    </xf>
    <xf numFmtId="0" fontId="22" fillId="0" borderId="65" xfId="0" applyFont="1" applyBorder="1" applyAlignment="1">
      <alignment horizontal="center"/>
    </xf>
    <xf numFmtId="0" fontId="6" fillId="0" borderId="54" xfId="0" applyFont="1" applyFill="1" applyBorder="1" applyAlignment="1">
      <alignment vertical="center"/>
    </xf>
    <xf numFmtId="0" fontId="6" fillId="0" borderId="63" xfId="0" applyFont="1" applyFill="1" applyBorder="1" applyAlignment="1">
      <alignment vertical="center"/>
    </xf>
    <xf numFmtId="0" fontId="6" fillId="0" borderId="1" xfId="0" applyFont="1" applyFill="1" applyBorder="1" applyAlignment="1">
      <alignment vertical="center"/>
    </xf>
  </cellXfs>
  <cellStyles count="4">
    <cellStyle name="Comma" xfId="1" builtinId="3"/>
    <cellStyle name="Hyperlink" xfId="2" builtinId="8"/>
    <cellStyle name="Normal" xfId="0" builtinId="0"/>
    <cellStyle name="Percent" xfId="3" builtinId="5"/>
  </cellStyles>
  <dxfs count="15">
    <dxf>
      <font>
        <b/>
        <i val="0"/>
        <color rgb="FF00B0F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00B0F0"/>
      </font>
    </dxf>
    <dxf>
      <font>
        <color theme="0"/>
      </font>
      <fill>
        <patternFill>
          <bgColor rgb="FF00B05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161925</xdr:colOff>
      <xdr:row>2</xdr:row>
      <xdr:rowOff>9525</xdr:rowOff>
    </xdr:from>
    <xdr:to>
      <xdr:col>22</xdr:col>
      <xdr:colOff>466725</xdr:colOff>
      <xdr:row>12</xdr:row>
      <xdr:rowOff>152400</xdr:rowOff>
    </xdr:to>
    <xdr:sp macro="" textlink="">
      <xdr:nvSpPr>
        <xdr:cNvPr id="2" name="TextBox 1">
          <a:extLst>
            <a:ext uri="{FF2B5EF4-FFF2-40B4-BE49-F238E27FC236}">
              <a16:creationId xmlns:a16="http://schemas.microsoft.com/office/drawing/2014/main" id="{00000000-0008-0000-0100-000002000000}"/>
            </a:ext>
          </a:extLst>
        </xdr:cNvPr>
        <xdr:cNvSpPr txBox="1">
          <a:spLocks noChangeArrowheads="1"/>
        </xdr:cNvSpPr>
      </xdr:nvSpPr>
      <xdr:spPr bwMode="auto">
        <a:xfrm>
          <a:off x="23166705" y="619125"/>
          <a:ext cx="8953500" cy="2817495"/>
        </a:xfrm>
        <a:prstGeom prst="rect">
          <a:avLst/>
        </a:prstGeom>
        <a:solidFill>
          <a:srgbClr val="FFFFFF"/>
        </a:solidFill>
        <a:ln w="22225" cmpd="dbl">
          <a:solidFill>
            <a:srgbClr val="000000"/>
          </a:solidFill>
          <a:miter lim="800000"/>
          <a:headEnd/>
          <a:tailEnd/>
        </a:ln>
      </xdr:spPr>
      <xdr:txBody>
        <a:bodyPr vertOverflow="clip" wrap="square" lIns="36576" tIns="36576" rIns="0" bIns="0" anchor="t" upright="1"/>
        <a:lstStyle/>
        <a:p>
          <a:pPr algn="l" rtl="0">
            <a:defRPr sz="1000"/>
          </a:pPr>
          <a:r>
            <a:rPr lang="en-US" sz="1600" b="1" i="0" u="sng" strike="noStrike" baseline="0">
              <a:solidFill>
                <a:srgbClr val="000000"/>
              </a:solidFill>
              <a:latin typeface="Calibri"/>
            </a:rPr>
            <a:t>Instructions</a:t>
          </a:r>
        </a:p>
        <a:p>
          <a:pPr algn="l" rtl="0">
            <a:defRPr sz="1000"/>
          </a:pPr>
          <a:r>
            <a:rPr lang="en-US" sz="1600" b="0" i="0" u="none" strike="noStrike" baseline="0">
              <a:solidFill>
                <a:srgbClr val="000000"/>
              </a:solidFill>
              <a:latin typeface="Calibri"/>
            </a:rPr>
            <a:t>1.  </a:t>
          </a:r>
          <a:r>
            <a:rPr lang="en-US" sz="1400" b="0" i="0" u="none" strike="noStrike" baseline="0">
              <a:solidFill>
                <a:srgbClr val="000000"/>
              </a:solidFill>
              <a:latin typeface="Calibri"/>
            </a:rPr>
            <a:t>Input cells are in </a:t>
          </a:r>
          <a:r>
            <a:rPr lang="en-US" sz="1400" b="1" i="0" u="none" strike="noStrike" baseline="0">
              <a:solidFill>
                <a:srgbClr val="00FF00"/>
              </a:solidFill>
              <a:latin typeface="Calibri"/>
            </a:rPr>
            <a:t>Green</a:t>
          </a:r>
          <a:r>
            <a:rPr lang="en-US" sz="1100" b="0" i="0" u="none" strike="noStrike" baseline="0">
              <a:solidFill>
                <a:srgbClr val="000000"/>
              </a:solidFill>
              <a:latin typeface="Calibri"/>
            </a:rPr>
            <a:t>.</a:t>
          </a:r>
          <a:endParaRPr lang="en-US" sz="1400" b="0" i="0" u="none" strike="noStrike" baseline="0">
            <a:solidFill>
              <a:srgbClr val="000000"/>
            </a:solidFill>
            <a:latin typeface="Calibri"/>
          </a:endParaRPr>
        </a:p>
        <a:p>
          <a:pPr algn="l" rtl="0">
            <a:defRPr sz="1000"/>
          </a:pPr>
          <a:r>
            <a:rPr lang="en-US" sz="1400" b="0" i="0" u="none" strike="noStrike" baseline="0">
              <a:solidFill>
                <a:srgbClr val="000000"/>
              </a:solidFill>
              <a:latin typeface="Calibri"/>
            </a:rPr>
            <a:t>2.  Break Site Into Sub areas by single soils and land use type combinations. </a:t>
          </a:r>
        </a:p>
        <a:p>
          <a:pPr algn="l" rtl="0">
            <a:defRPr sz="1000"/>
          </a:pPr>
          <a:r>
            <a:rPr lang="en-US" sz="1400" b="0" i="0" u="none" strike="noStrike" baseline="0">
              <a:solidFill>
                <a:srgbClr val="000000"/>
              </a:solidFill>
              <a:latin typeface="Calibri"/>
            </a:rPr>
            <a:t>3.  Assign a code to each subarea and input the code into column C.  Descriptions can be entered in column B.</a:t>
          </a:r>
        </a:p>
        <a:p>
          <a:pPr algn="l" rtl="0">
            <a:defRPr sz="1000"/>
          </a:pPr>
          <a:r>
            <a:rPr lang="en-US" sz="1400" b="0" i="0" u="none" strike="noStrike" baseline="0">
              <a:solidFill>
                <a:srgbClr val="000000"/>
              </a:solidFill>
              <a:latin typeface="Calibri"/>
            </a:rPr>
            <a:t>4.  Input the subarea drainage area in column D. </a:t>
          </a:r>
        </a:p>
        <a:p>
          <a:pPr algn="l" rtl="0">
            <a:defRPr sz="1000"/>
          </a:pPr>
          <a:r>
            <a:rPr lang="en-US" sz="1400" b="0" i="0" u="none" strike="noStrike" baseline="0">
              <a:solidFill>
                <a:srgbClr val="000000"/>
              </a:solidFill>
              <a:latin typeface="Calibri"/>
            </a:rPr>
            <a:t>5.  Input treatment credit code (Column F) for the first tier of treatments </a:t>
          </a:r>
        </a:p>
        <a:p>
          <a:pPr algn="l" rtl="0">
            <a:defRPr sz="1000"/>
          </a:pPr>
          <a:r>
            <a:rPr lang="en-US" sz="1400" b="0" i="0" u="none" strike="noStrike" baseline="0">
              <a:solidFill>
                <a:srgbClr val="000000"/>
              </a:solidFill>
              <a:latin typeface="Calibri"/>
            </a:rPr>
            <a:t>6.  Input additional treatment code as desired (Column I) for any subarea </a:t>
          </a:r>
        </a:p>
        <a:p>
          <a:pPr algn="l" rtl="0">
            <a:defRPr sz="1000"/>
          </a:pPr>
          <a:r>
            <a:rPr lang="en-US" sz="1400" b="0" i="0" u="none" strike="noStrike" baseline="0">
              <a:solidFill>
                <a:srgbClr val="000000"/>
              </a:solidFill>
              <a:latin typeface="Calibri"/>
            </a:rPr>
            <a:t>7.  Adjust until you reach 80% reduction or better (Cell N turns green if 80% reached).</a:t>
          </a:r>
        </a:p>
        <a:p>
          <a:pPr algn="l" rtl="0">
            <a:defRPr sz="1000"/>
          </a:pPr>
          <a:r>
            <a:rPr lang="en-US" sz="1400" b="0" i="0" u="none" strike="noStrike" baseline="0">
              <a:solidFill>
                <a:srgbClr val="000000"/>
              </a:solidFill>
              <a:latin typeface="Calibri"/>
            </a:rPr>
            <a:t>8.  If 80% reduction is not reached and it has been decided that GIPs in series is an option use Step 3a to place GIPs in series .  Their respective treatment volumes are calculated in column W. This volume is separate from GIPs upstream. </a:t>
          </a:r>
        </a:p>
        <a:p>
          <a:pPr algn="l" rtl="0">
            <a:defRPr sz="1000"/>
          </a:pPr>
          <a:r>
            <a:rPr lang="en-US" sz="1400" b="0" i="0" u="none" strike="noStrike" baseline="0">
              <a:solidFill>
                <a:srgbClr val="000000"/>
              </a:solidFill>
              <a:latin typeface="Calibri"/>
            </a:rPr>
            <a:t>9.  When using GIPs in Series the user will look to Cell T for confirmation the 80% goal has been met.</a:t>
          </a:r>
        </a:p>
        <a:p>
          <a:pPr algn="l" rtl="0">
            <a:defRPr sz="1000"/>
          </a:pPr>
          <a:r>
            <a:rPr lang="en-US" sz="1100" b="0" i="0" u="none" strike="noStrike" baseline="0">
              <a:solidFill>
                <a:srgbClr val="000000"/>
              </a:solidFill>
              <a:latin typeface="Calibri"/>
            </a:rPr>
            <a:t> </a:t>
          </a:r>
        </a:p>
      </xdr:txBody>
    </xdr:sp>
    <xdr:clientData/>
  </xdr:twoCellAnchor>
  <xdr:twoCellAnchor>
    <xdr:from>
      <xdr:col>28</xdr:col>
      <xdr:colOff>200024</xdr:colOff>
      <xdr:row>3</xdr:row>
      <xdr:rowOff>9525</xdr:rowOff>
    </xdr:from>
    <xdr:to>
      <xdr:col>46</xdr:col>
      <xdr:colOff>914399</xdr:colOff>
      <xdr:row>14</xdr:row>
      <xdr:rowOff>444500</xdr:rowOff>
    </xdr:to>
    <xdr:sp macro="" textlink="">
      <xdr:nvSpPr>
        <xdr:cNvPr id="3" name="TextBox 3">
          <a:extLst>
            <a:ext uri="{FF2B5EF4-FFF2-40B4-BE49-F238E27FC236}">
              <a16:creationId xmlns:a16="http://schemas.microsoft.com/office/drawing/2014/main" id="{00000000-0008-0000-0100-000003000000}"/>
            </a:ext>
          </a:extLst>
        </xdr:cNvPr>
        <xdr:cNvSpPr txBox="1">
          <a:spLocks noChangeArrowheads="1"/>
        </xdr:cNvSpPr>
      </xdr:nvSpPr>
      <xdr:spPr bwMode="auto">
        <a:xfrm>
          <a:off x="19961224" y="695325"/>
          <a:ext cx="12538075" cy="2987675"/>
        </a:xfrm>
        <a:prstGeom prst="rect">
          <a:avLst/>
        </a:prstGeom>
        <a:solidFill>
          <a:srgbClr val="FFFFFF"/>
        </a:solidFill>
        <a:ln w="22225" cmpd="dbl">
          <a:solidFill>
            <a:srgbClr val="000000"/>
          </a:solidFill>
          <a:miter lim="800000"/>
          <a:headEnd/>
          <a:tailEnd/>
        </a:ln>
      </xdr:spPr>
      <xdr:txBody>
        <a:bodyPr vertOverflow="clip" wrap="square" lIns="36576" tIns="36576" rIns="0" bIns="0" anchor="t" upright="1"/>
        <a:lstStyle/>
        <a:p>
          <a:pPr algn="l" rtl="0">
            <a:defRPr sz="1000"/>
          </a:pPr>
          <a:r>
            <a:rPr lang="en-US" sz="1600" b="1" i="0" u="sng" strike="noStrike" baseline="0">
              <a:solidFill>
                <a:srgbClr val="000000"/>
              </a:solidFill>
              <a:latin typeface="Calibri"/>
            </a:rPr>
            <a:t>Curve Number Instructions</a:t>
          </a:r>
        </a:p>
        <a:p>
          <a:pPr algn="l" rtl="0">
            <a:defRPr sz="1000"/>
          </a:pPr>
          <a:r>
            <a:rPr lang="en-US" sz="1600" b="0" i="0" u="none" strike="noStrike" baseline="0">
              <a:solidFill>
                <a:srgbClr val="000000"/>
              </a:solidFill>
              <a:latin typeface="Calibri"/>
            </a:rPr>
            <a:t>1.  </a:t>
          </a:r>
          <a:r>
            <a:rPr lang="en-US" sz="1400" b="0" i="0" u="none" strike="noStrike" baseline="0">
              <a:solidFill>
                <a:srgbClr val="000000"/>
              </a:solidFill>
              <a:latin typeface="Calibri"/>
            </a:rPr>
            <a:t>Enter the composite pre-development curve number (CN), to the left, for the watershed.</a:t>
          </a:r>
        </a:p>
        <a:p>
          <a:pPr algn="l" rtl="0">
            <a:defRPr sz="1000"/>
          </a:pPr>
          <a:r>
            <a:rPr lang="en-US" sz="1400" b="0" i="0" u="none" strike="noStrike" baseline="0">
              <a:solidFill>
                <a:srgbClr val="000000"/>
              </a:solidFill>
              <a:latin typeface="Calibri"/>
            </a:rPr>
            <a:t>2.  The tool automatically assigns curve numbers for each subarea based on MWS policy matching the land uses of Steps 1 and 1a to curve numbers (see column </a:t>
          </a:r>
          <a:r>
            <a:rPr lang="en-US" sz="1400" b="1" i="0" u="none" strike="noStrike" baseline="0">
              <a:solidFill>
                <a:srgbClr val="000000"/>
              </a:solidFill>
              <a:latin typeface="Calibri"/>
            </a:rPr>
            <a:t>G COVER SHEET</a:t>
          </a:r>
          <a:r>
            <a:rPr lang="en-US" sz="1400" b="0" i="0" u="none" strike="noStrike" baseline="0">
              <a:solidFill>
                <a:srgbClr val="000000"/>
              </a:solidFill>
              <a:latin typeface="Calibri"/>
            </a:rPr>
            <a:t>).</a:t>
          </a:r>
        </a:p>
        <a:p>
          <a:pPr algn="l" rtl="0">
            <a:defRPr sz="1000"/>
          </a:pPr>
          <a:r>
            <a:rPr lang="en-US" sz="1400" b="0" i="0" u="none" strike="noStrike" baseline="0">
              <a:solidFill>
                <a:srgbClr val="000000"/>
              </a:solidFill>
              <a:latin typeface="Calibri"/>
            </a:rPr>
            <a:t>3.  Curve numbers are shown for both Step 1 and Step 1a in columns </a:t>
          </a:r>
          <a:r>
            <a:rPr lang="en-US" sz="1400" b="1" i="0" u="none" strike="noStrike" baseline="0">
              <a:solidFill>
                <a:srgbClr val="000000"/>
              </a:solidFill>
              <a:latin typeface="Calibri"/>
            </a:rPr>
            <a:t>X</a:t>
          </a:r>
          <a:r>
            <a:rPr lang="en-US" sz="1400" b="0" i="0" u="none" strike="noStrike" baseline="0">
              <a:solidFill>
                <a:srgbClr val="000000"/>
              </a:solidFill>
              <a:latin typeface="Calibri"/>
            </a:rPr>
            <a:t> and </a:t>
          </a:r>
          <a:r>
            <a:rPr lang="en-US" sz="1400" b="1" i="0" u="none" strike="noStrike" baseline="0">
              <a:solidFill>
                <a:srgbClr val="000000"/>
              </a:solidFill>
              <a:latin typeface="Calibri"/>
            </a:rPr>
            <a:t>Y</a:t>
          </a:r>
          <a:r>
            <a:rPr lang="en-US" sz="1400" b="0" i="0" u="none" strike="noStrike" baseline="0">
              <a:solidFill>
                <a:srgbClr val="000000"/>
              </a:solidFill>
              <a:latin typeface="Calibri"/>
            </a:rPr>
            <a:t> as well as the composite curve number for the site in line 59 of those columns.</a:t>
          </a:r>
        </a:p>
        <a:p>
          <a:pPr algn="l" rtl="0">
            <a:defRPr sz="1000"/>
          </a:pPr>
          <a:r>
            <a:rPr lang="en-US" sz="1400" b="0" i="0" u="none" strike="noStrike" baseline="0">
              <a:solidFill>
                <a:srgbClr val="000000"/>
              </a:solidFill>
              <a:latin typeface="Calibri"/>
            </a:rPr>
            <a:t>4.  The ratio of the </a:t>
          </a:r>
          <a:r>
            <a:rPr lang="en-US" sz="1400" b="1" i="0" u="none" strike="noStrike" baseline="0">
              <a:solidFill>
                <a:srgbClr val="000000"/>
              </a:solidFill>
              <a:latin typeface="Calibri"/>
            </a:rPr>
            <a:t>Tv provided/Tv required</a:t>
          </a:r>
          <a:r>
            <a:rPr lang="en-US" sz="1400" b="0" i="0" u="none" strike="noStrike" baseline="0">
              <a:solidFill>
                <a:srgbClr val="000000"/>
              </a:solidFill>
              <a:latin typeface="Calibri"/>
            </a:rPr>
            <a:t> for each GIP (as a %) is entered in column </a:t>
          </a:r>
          <a:r>
            <a:rPr lang="en-US" sz="1400" b="1" i="0" u="none" strike="noStrike" baseline="0">
              <a:solidFill>
                <a:srgbClr val="000000"/>
              </a:solidFill>
              <a:latin typeface="Calibri"/>
            </a:rPr>
            <a:t>AG</a:t>
          </a:r>
          <a:r>
            <a:rPr lang="en-US" sz="1400" b="0" i="0" u="none" strike="noStrike" baseline="0">
              <a:solidFill>
                <a:srgbClr val="000000"/>
              </a:solidFill>
              <a:latin typeface="Calibri"/>
            </a:rPr>
            <a:t> (e.g. if only required Tv is provided then this should be 100%).</a:t>
          </a:r>
        </a:p>
        <a:p>
          <a:pPr algn="l" rtl="0">
            <a:defRPr sz="1000"/>
          </a:pPr>
          <a:r>
            <a:rPr lang="en-US" sz="1400" b="0" i="0" u="none" strike="noStrike" baseline="0">
              <a:solidFill>
                <a:srgbClr val="000000"/>
              </a:solidFill>
              <a:latin typeface="Calibri"/>
            </a:rPr>
            <a:t>5.  Select the rainfall in </a:t>
          </a:r>
          <a:r>
            <a:rPr lang="en-US" sz="1400" b="1" i="0" u="none" strike="noStrike" baseline="0">
              <a:solidFill>
                <a:srgbClr val="000000"/>
              </a:solidFill>
              <a:latin typeface="Calibri"/>
            </a:rPr>
            <a:t>Cell AC19 </a:t>
          </a:r>
          <a:r>
            <a:rPr lang="en-US" sz="1400" b="0" i="0" u="none" strike="noStrike" baseline="0">
              <a:solidFill>
                <a:srgbClr val="000000"/>
              </a:solidFill>
              <a:latin typeface="Calibri"/>
            </a:rPr>
            <a:t>based on return periods shown in table to left.</a:t>
          </a:r>
        </a:p>
        <a:p>
          <a:pPr algn="l" rtl="0">
            <a:defRPr sz="1000"/>
          </a:pPr>
          <a:r>
            <a:rPr lang="en-US" sz="1400" b="0" i="0" u="none" strike="noStrike" baseline="0">
              <a:solidFill>
                <a:srgbClr val="000000"/>
              </a:solidFill>
              <a:latin typeface="Calibri"/>
            </a:rPr>
            <a:t>6.  Adjusted curve numbers for each subarea are shown in the table below in column </a:t>
          </a:r>
          <a:r>
            <a:rPr lang="en-US" sz="1400" b="1" i="0" u="none" strike="noStrike" baseline="0">
              <a:solidFill>
                <a:srgbClr val="000000"/>
              </a:solidFill>
              <a:latin typeface="Calibri"/>
            </a:rPr>
            <a:t>AK</a:t>
          </a:r>
          <a:r>
            <a:rPr lang="en-US" sz="1400" b="0" i="0" u="none" strike="noStrike" baseline="0">
              <a:solidFill>
                <a:srgbClr val="000000"/>
              </a:solidFill>
              <a:latin typeface="Calibri"/>
            </a:rPr>
            <a:t>, as well as the composite adjusted curve number in </a:t>
          </a:r>
          <a:r>
            <a:rPr lang="en-US" sz="1400" b="1" i="0" u="none" strike="noStrike" baseline="0">
              <a:solidFill>
                <a:srgbClr val="000000"/>
              </a:solidFill>
              <a:latin typeface="Calibri"/>
            </a:rPr>
            <a:t>Cell AK59</a:t>
          </a:r>
          <a:r>
            <a:rPr lang="en-US" sz="1400" b="0" i="0" u="none" strike="noStrike" baseline="0">
              <a:solidFill>
                <a:srgbClr val="000000"/>
              </a:solidFill>
              <a:latin typeface="Calibri"/>
            </a:rPr>
            <a:t>, for the rainfall selected. If this value is greater than the composite Pre-Development CN then </a:t>
          </a:r>
          <a:r>
            <a:rPr lang="en-US" sz="1400" b="1" i="0" u="none" strike="noStrike" baseline="0">
              <a:solidFill>
                <a:srgbClr val="000000"/>
              </a:solidFill>
              <a:latin typeface="Calibri"/>
            </a:rPr>
            <a:t>Cell AK60 </a:t>
          </a:r>
          <a:r>
            <a:rPr lang="en-US" sz="1400" b="0" i="0" u="none" strike="noStrike" baseline="0">
              <a:solidFill>
                <a:srgbClr val="000000"/>
              </a:solidFill>
              <a:latin typeface="Calibri"/>
            </a:rPr>
            <a:t>will state "Detention Required"</a:t>
          </a:r>
        </a:p>
        <a:p>
          <a:pPr algn="l" rtl="0">
            <a:defRPr sz="1000"/>
          </a:pPr>
          <a:r>
            <a:rPr lang="en-US" sz="1400" b="0" i="0" u="none" strike="noStrike" baseline="0">
              <a:solidFill>
                <a:srgbClr val="000000"/>
              </a:solidFill>
              <a:latin typeface="Calibri"/>
            </a:rPr>
            <a:t>7.  These are the curve numbers to be used in flood control design calculations. Each watershed must be calculated independently.  If there are multiple watersheds for the project, then the composite pre-development curve number and composite adjusted curve number should be compared for each watershed to determine if detention is required.</a:t>
          </a:r>
        </a:p>
        <a:p>
          <a:pPr algn="l" rtl="0">
            <a:defRPr sz="1000"/>
          </a:pPr>
          <a:r>
            <a:rPr lang="en-US" sz="1400" b="0" i="0" u="none" strike="noStrike" baseline="0">
              <a:solidFill>
                <a:srgbClr val="000000"/>
              </a:solidFill>
              <a:latin typeface="Calibri"/>
            </a:rPr>
            <a:t>8.  If there are GIPs in series, use the 2nd table to calculate the additional reduction in CN.</a:t>
          </a:r>
        </a:p>
      </xdr:txBody>
    </xdr:sp>
    <xdr:clientData/>
  </xdr:twoCellAnchor>
  <xdr:twoCellAnchor>
    <xdr:from>
      <xdr:col>27</xdr:col>
      <xdr:colOff>276225</xdr:colOff>
      <xdr:row>225</xdr:row>
      <xdr:rowOff>53975</xdr:rowOff>
    </xdr:from>
    <xdr:to>
      <xdr:col>34</xdr:col>
      <xdr:colOff>809625</xdr:colOff>
      <xdr:row>245</xdr:row>
      <xdr:rowOff>6350</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19338925" y="11953875"/>
          <a:ext cx="5105400" cy="3317875"/>
          <a:chOff x="36331525" y="11102975"/>
          <a:chExt cx="5105400" cy="3317875"/>
        </a:xfrm>
      </xdr:grpSpPr>
      <xdr:sp macro="" textlink="">
        <xdr:nvSpPr>
          <xdr:cNvPr id="5" name="TextBox 3">
            <a:extLst>
              <a:ext uri="{FF2B5EF4-FFF2-40B4-BE49-F238E27FC236}">
                <a16:creationId xmlns:a16="http://schemas.microsoft.com/office/drawing/2014/main" id="{00000000-0008-0000-0100-000005000000}"/>
              </a:ext>
            </a:extLst>
          </xdr:cNvPr>
          <xdr:cNvSpPr txBox="1">
            <a:spLocks noChangeArrowheads="1"/>
          </xdr:cNvSpPr>
        </xdr:nvSpPr>
        <xdr:spPr bwMode="auto">
          <a:xfrm>
            <a:off x="36331525" y="11102975"/>
            <a:ext cx="5105400" cy="3317875"/>
          </a:xfrm>
          <a:prstGeom prst="rect">
            <a:avLst/>
          </a:prstGeom>
          <a:solidFill>
            <a:srgbClr val="FFFFFF"/>
          </a:solidFill>
          <a:ln w="22225" cmpd="dbl">
            <a:solidFill>
              <a:srgbClr val="000000"/>
            </a:solidFill>
            <a:miter lim="800000"/>
            <a:headEnd/>
            <a:tailEnd/>
          </a:ln>
        </xdr:spPr>
        <xdr:txBody>
          <a:bodyPr vertOverflow="clip" wrap="square" lIns="36576" tIns="36576" rIns="0" bIns="0" anchor="t" upright="1"/>
          <a:lstStyle/>
          <a:p>
            <a:pPr algn="r" rtl="0">
              <a:defRPr sz="1000"/>
            </a:pPr>
            <a:endParaRPr lang="en-US" sz="1600" b="1" i="0" u="none" strike="noStrike" baseline="0">
              <a:solidFill>
                <a:srgbClr val="000000"/>
              </a:solidFill>
              <a:latin typeface="Calibri"/>
            </a:endParaRPr>
          </a:p>
          <a:p>
            <a:pPr algn="r" rtl="0">
              <a:defRPr sz="1000"/>
            </a:pPr>
            <a:r>
              <a:rPr lang="en-US" sz="1600" b="1" i="0" u="none" strike="noStrike" baseline="0">
                <a:solidFill>
                  <a:srgbClr val="000000"/>
                </a:solidFill>
                <a:latin typeface="Calibri"/>
              </a:rPr>
              <a:t>Equation 3.6  </a:t>
            </a:r>
          </a:p>
          <a:p>
            <a:pPr algn="r" rtl="0">
              <a:defRPr sz="1000"/>
            </a:pPr>
            <a:endParaRPr lang="en-US" sz="1600" b="1" i="0" u="none" strike="noStrike" baseline="0">
              <a:solidFill>
                <a:srgbClr val="000000"/>
              </a:solidFill>
              <a:latin typeface="Calibri"/>
            </a:endParaRPr>
          </a:p>
          <a:p>
            <a:pPr algn="r" rtl="0">
              <a:defRPr sz="1000"/>
            </a:pPr>
            <a:endParaRPr lang="en-US" sz="1600" b="1" i="0" u="none" strike="noStrike" baseline="0">
              <a:solidFill>
                <a:srgbClr val="000000"/>
              </a:solidFill>
              <a:latin typeface="Calibri"/>
            </a:endParaRPr>
          </a:p>
          <a:p>
            <a:pPr algn="r" rtl="0">
              <a:defRPr sz="1000"/>
            </a:pPr>
            <a:r>
              <a:rPr lang="en-US" sz="1600" b="1" i="0" u="none" strike="noStrike" baseline="0">
                <a:solidFill>
                  <a:srgbClr val="000000"/>
                </a:solidFill>
                <a:latin typeface="Calibri"/>
              </a:rPr>
              <a:t>Equation 3.7</a:t>
            </a:r>
          </a:p>
          <a:p>
            <a:pPr algn="r" rtl="0">
              <a:defRPr sz="1000"/>
            </a:pPr>
            <a:endParaRPr lang="en-US" sz="1000" b="1" i="0" u="none" strike="noStrike" baseline="0">
              <a:solidFill>
                <a:srgbClr val="000000"/>
              </a:solidFill>
              <a:latin typeface="Calibri"/>
            </a:endParaRPr>
          </a:p>
          <a:p>
            <a:pPr algn="r" rtl="0">
              <a:defRPr sz="1000"/>
            </a:pPr>
            <a:endParaRPr lang="en-US" sz="1000" b="1" i="0" u="none" strike="noStrike" baseline="0">
              <a:solidFill>
                <a:srgbClr val="000000"/>
              </a:solidFill>
              <a:latin typeface="Calibri"/>
            </a:endParaRPr>
          </a:p>
          <a:p>
            <a:pPr algn="r" rtl="0">
              <a:defRPr sz="1000"/>
            </a:pPr>
            <a:endParaRPr lang="en-US" sz="1200" b="1" i="0" u="none" strike="noStrike" baseline="0">
              <a:solidFill>
                <a:srgbClr val="000000"/>
              </a:solidFill>
              <a:latin typeface="Calibri"/>
            </a:endParaRPr>
          </a:p>
          <a:p>
            <a:pPr algn="r" rtl="0">
              <a:defRPr sz="1000"/>
            </a:pPr>
            <a:endParaRPr lang="en-US" sz="1600" b="1" i="0" u="none" strike="noStrike" baseline="0">
              <a:solidFill>
                <a:srgbClr val="000000"/>
              </a:solidFill>
              <a:latin typeface="Calibri"/>
            </a:endParaRPr>
          </a:p>
          <a:p>
            <a:pPr algn="r" rtl="0">
              <a:defRPr sz="1000"/>
            </a:pPr>
            <a:endParaRPr lang="en-US" sz="1600" b="1" i="0" u="none" strike="noStrike" baseline="0">
              <a:solidFill>
                <a:srgbClr val="000000"/>
              </a:solidFill>
              <a:latin typeface="Calibri"/>
            </a:endParaRPr>
          </a:p>
          <a:p>
            <a:pPr algn="r" rtl="0">
              <a:defRPr sz="1000"/>
            </a:pPr>
            <a:r>
              <a:rPr lang="en-US" sz="1600" b="1" i="0" u="none" strike="noStrike" baseline="0">
                <a:solidFill>
                  <a:srgbClr val="000000"/>
                </a:solidFill>
                <a:latin typeface="Calibri"/>
              </a:rPr>
              <a:t>Equation 3.8</a:t>
            </a:r>
          </a:p>
        </xdr:txBody>
      </xdr:sp>
      <xdr:pic>
        <xdr:nvPicPr>
          <xdr:cNvPr id="6" name="Picture 28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6864925" y="11331575"/>
            <a:ext cx="2847975" cy="403225"/>
          </a:xfrm>
          <a:prstGeom prst="rect">
            <a:avLst/>
          </a:prstGeom>
          <a:noFill/>
          <a:ln w="9525">
            <a:noFill/>
            <a:miter lim="800000"/>
            <a:headEnd/>
            <a:tailEnd/>
          </a:ln>
        </xdr:spPr>
      </xdr:pic>
      <xdr:pic>
        <xdr:nvPicPr>
          <xdr:cNvPr id="7" name="Picture 28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7484050" y="12150725"/>
            <a:ext cx="1600200" cy="333375"/>
          </a:xfrm>
          <a:prstGeom prst="rect">
            <a:avLst/>
          </a:prstGeom>
          <a:noFill/>
          <a:ln w="9525">
            <a:noFill/>
            <a:miter lim="800000"/>
            <a:headEnd/>
            <a:tailEnd/>
          </a:ln>
        </xdr:spPr>
      </xdr:pic>
      <xdr:pic>
        <xdr:nvPicPr>
          <xdr:cNvPr id="8" name="Picture 28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36417250" y="13617575"/>
            <a:ext cx="3676650" cy="581025"/>
          </a:xfrm>
          <a:prstGeom prst="rect">
            <a:avLst/>
          </a:prstGeom>
          <a:noFill/>
          <a:ln w="9525">
            <a:noFill/>
            <a:miter lim="800000"/>
            <a:headEnd/>
            <a:tailEnd/>
          </a:ln>
        </xdr:spPr>
      </xdr:pic>
      <xdr:sp macro="" textlink="">
        <xdr:nvSpPr>
          <xdr:cNvPr id="9" name="TextBox 3">
            <a:extLst>
              <a:ext uri="{FF2B5EF4-FFF2-40B4-BE49-F238E27FC236}">
                <a16:creationId xmlns:a16="http://schemas.microsoft.com/office/drawing/2014/main" id="{00000000-0008-0000-0100-000009000000}"/>
              </a:ext>
            </a:extLst>
          </xdr:cNvPr>
          <xdr:cNvSpPr txBox="1">
            <a:spLocks noChangeArrowheads="1"/>
          </xdr:cNvSpPr>
        </xdr:nvSpPr>
        <xdr:spPr bwMode="auto">
          <a:xfrm>
            <a:off x="36636325" y="12760325"/>
            <a:ext cx="4457700" cy="577850"/>
          </a:xfrm>
          <a:prstGeom prst="rect">
            <a:avLst/>
          </a:prstGeom>
          <a:noFill/>
          <a:ln w="22225" cmpd="dbl">
            <a:noFill/>
            <a:miter lim="800000"/>
            <a:headEnd/>
            <a:tailEnd/>
          </a:ln>
        </xdr:spPr>
        <xdr:txBody>
          <a:bodyPr vertOverflow="clip" wrap="square" lIns="36576" tIns="36576" rIns="0" bIns="0" anchor="t" upright="1"/>
          <a:lstStyle/>
          <a:p>
            <a:pPr algn="ctr" rtl="0">
              <a:defRPr sz="1000"/>
            </a:pPr>
            <a:r>
              <a:rPr lang="en-US" sz="1200" b="0" i="0" u="none" strike="noStrike" baseline="0">
                <a:solidFill>
                  <a:srgbClr val="000000"/>
                </a:solidFill>
                <a:latin typeface="Calibri"/>
              </a:rPr>
              <a:t>Equation 3.8 provides a method to calculated the modified curve number once the Qadj is found.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2"/>
  <sheetViews>
    <sheetView zoomScale="75" zoomScaleNormal="75" zoomScaleSheetLayoutView="75" workbookViewId="0">
      <selection activeCell="I7" sqref="I7"/>
    </sheetView>
  </sheetViews>
  <sheetFormatPr defaultRowHeight="12.75" x14ac:dyDescent="0.2"/>
  <cols>
    <col min="1" max="1" width="25.28515625" customWidth="1"/>
    <col min="2" max="2" width="27.5703125" customWidth="1"/>
    <col min="3" max="3" width="18.5703125" customWidth="1"/>
    <col min="4" max="4" width="11.5703125" customWidth="1"/>
    <col min="8" max="8" width="7.5703125" customWidth="1"/>
    <col min="9" max="9" width="28.85546875" customWidth="1"/>
    <col min="10" max="10" width="21.140625" customWidth="1"/>
    <col min="11" max="11" width="14.85546875" customWidth="1"/>
    <col min="12" max="12" width="10.5703125" customWidth="1"/>
    <col min="13" max="14" width="9.28515625" customWidth="1"/>
    <col min="15" max="15" width="11.42578125" customWidth="1"/>
  </cols>
  <sheetData>
    <row r="1" spans="1:16" ht="24" customHeight="1" x14ac:dyDescent="0.25">
      <c r="A1" s="295"/>
      <c r="B1" s="295"/>
      <c r="C1" s="296"/>
      <c r="D1" s="300"/>
      <c r="E1" s="300"/>
      <c r="F1" s="300"/>
      <c r="I1" s="284" t="s">
        <v>179</v>
      </c>
      <c r="J1" s="284"/>
      <c r="K1" s="284"/>
      <c r="L1" s="284"/>
      <c r="M1" s="284"/>
      <c r="N1" s="284"/>
      <c r="O1" s="284"/>
      <c r="P1" s="284"/>
    </row>
    <row r="2" spans="1:16" ht="24" customHeight="1" x14ac:dyDescent="0.25">
      <c r="A2" s="297"/>
      <c r="B2" s="298"/>
      <c r="C2" s="296"/>
      <c r="D2" s="300"/>
      <c r="E2" s="300"/>
      <c r="F2" s="300"/>
    </row>
    <row r="3" spans="1:16" ht="24" customHeight="1" x14ac:dyDescent="0.25">
      <c r="A3" s="295"/>
      <c r="B3" s="295"/>
      <c r="C3" s="296"/>
      <c r="D3" s="296"/>
      <c r="E3" s="296"/>
      <c r="F3" s="296"/>
    </row>
    <row r="4" spans="1:16" ht="24" customHeight="1" x14ac:dyDescent="0.25">
      <c r="A4" s="295"/>
      <c r="B4" s="295"/>
      <c r="C4" s="296"/>
      <c r="D4" s="296"/>
      <c r="E4" s="296"/>
      <c r="F4" s="296"/>
      <c r="G4" s="105"/>
    </row>
    <row r="5" spans="1:16" ht="24" customHeight="1" x14ac:dyDescent="0.25">
      <c r="A5" s="299"/>
      <c r="B5" s="298"/>
      <c r="C5" s="296"/>
      <c r="D5" s="300"/>
      <c r="E5" s="300"/>
      <c r="F5" s="300"/>
      <c r="G5" s="105"/>
      <c r="J5" s="2"/>
    </row>
    <row r="6" spans="1:16" ht="24" customHeight="1" x14ac:dyDescent="0.2">
      <c r="G6" s="105"/>
      <c r="J6" s="2"/>
    </row>
    <row r="7" spans="1:16" ht="37.5" customHeight="1" thickBot="1" x14ac:dyDescent="0.25"/>
    <row r="8" spans="1:16" ht="30.75" thickBot="1" x14ac:dyDescent="0.3">
      <c r="B8" s="5"/>
      <c r="C8" s="6"/>
      <c r="D8" s="148" t="s">
        <v>7</v>
      </c>
      <c r="E8" s="7"/>
      <c r="F8" s="7"/>
      <c r="G8" s="7"/>
      <c r="H8" s="7"/>
      <c r="J8" s="5"/>
      <c r="K8" s="6"/>
      <c r="L8" s="148" t="s">
        <v>7</v>
      </c>
      <c r="M8" s="7"/>
      <c r="N8" s="7"/>
      <c r="O8" s="2"/>
    </row>
    <row r="9" spans="1:16" ht="30.75" customHeight="1" thickBot="1" x14ac:dyDescent="0.3">
      <c r="B9" s="103" t="s">
        <v>8</v>
      </c>
      <c r="C9" s="8" t="s">
        <v>9</v>
      </c>
      <c r="D9" s="8" t="s">
        <v>10</v>
      </c>
      <c r="E9" s="9" t="s">
        <v>12</v>
      </c>
      <c r="F9" s="9" t="s">
        <v>11</v>
      </c>
      <c r="G9" s="9" t="s">
        <v>120</v>
      </c>
      <c r="H9" s="10"/>
      <c r="J9" s="104" t="s">
        <v>13</v>
      </c>
      <c r="K9" s="104" t="s">
        <v>14</v>
      </c>
      <c r="L9" s="104" t="s">
        <v>10</v>
      </c>
      <c r="M9" s="12" t="s">
        <v>12</v>
      </c>
      <c r="N9" s="104" t="s">
        <v>15</v>
      </c>
      <c r="O9" s="11" t="s">
        <v>16</v>
      </c>
    </row>
    <row r="10" spans="1:16" ht="17.45" customHeight="1" x14ac:dyDescent="0.25">
      <c r="A10" s="304" t="s">
        <v>20</v>
      </c>
      <c r="B10" s="293" t="s">
        <v>21</v>
      </c>
      <c r="C10" s="14" t="s">
        <v>22</v>
      </c>
      <c r="D10" s="15" t="s">
        <v>23</v>
      </c>
      <c r="E10" s="14">
        <f t="shared" ref="E10:E17" si="0">1-F10</f>
        <v>5.0000000000000044E-2</v>
      </c>
      <c r="F10" s="16">
        <v>0.95</v>
      </c>
      <c r="G10" s="145">
        <v>98</v>
      </c>
      <c r="H10" s="17"/>
      <c r="I10" s="304" t="s">
        <v>117</v>
      </c>
      <c r="J10" s="290" t="s">
        <v>45</v>
      </c>
      <c r="K10" s="14" t="s">
        <v>46</v>
      </c>
      <c r="L10" s="200" t="s">
        <v>47</v>
      </c>
      <c r="M10" s="14">
        <v>0.75</v>
      </c>
      <c r="N10" s="14">
        <f t="shared" ref="N10:N13" si="1">1-M10</f>
        <v>0.25</v>
      </c>
      <c r="O10" s="265">
        <v>0</v>
      </c>
    </row>
    <row r="11" spans="1:16" ht="17.45" customHeight="1" x14ac:dyDescent="0.25">
      <c r="A11" s="305"/>
      <c r="B11" s="287"/>
      <c r="C11" s="16" t="s">
        <v>36</v>
      </c>
      <c r="D11" s="15" t="s">
        <v>37</v>
      </c>
      <c r="E11" s="16">
        <f t="shared" si="0"/>
        <v>0.98</v>
      </c>
      <c r="F11" s="16">
        <v>0.02</v>
      </c>
      <c r="G11" s="146">
        <v>36</v>
      </c>
      <c r="H11" s="17"/>
      <c r="I11" s="305"/>
      <c r="J11" s="291"/>
      <c r="K11" s="16" t="s">
        <v>51</v>
      </c>
      <c r="L11" s="237" t="s">
        <v>39</v>
      </c>
      <c r="M11" s="16">
        <v>0.5</v>
      </c>
      <c r="N11" s="16">
        <f t="shared" si="1"/>
        <v>0.5</v>
      </c>
      <c r="O11" s="266">
        <v>0</v>
      </c>
    </row>
    <row r="12" spans="1:16" ht="17.45" customHeight="1" x14ac:dyDescent="0.25">
      <c r="A12" s="305"/>
      <c r="B12" s="287"/>
      <c r="C12" s="16" t="s">
        <v>41</v>
      </c>
      <c r="D12" s="15" t="s">
        <v>42</v>
      </c>
      <c r="E12" s="16">
        <f t="shared" si="0"/>
        <v>0.97</v>
      </c>
      <c r="F12" s="16">
        <v>0.03</v>
      </c>
      <c r="G12" s="146">
        <v>60</v>
      </c>
      <c r="H12" s="17"/>
      <c r="I12" s="305"/>
      <c r="J12" s="291"/>
      <c r="K12" s="16" t="s">
        <v>54</v>
      </c>
      <c r="L12" s="237" t="s">
        <v>55</v>
      </c>
      <c r="M12" s="16">
        <v>0.5</v>
      </c>
      <c r="N12" s="16">
        <f t="shared" si="1"/>
        <v>0.5</v>
      </c>
      <c r="O12" s="266">
        <v>0</v>
      </c>
    </row>
    <row r="13" spans="1:16" ht="17.45" customHeight="1" thickBot="1" x14ac:dyDescent="0.3">
      <c r="A13" s="305"/>
      <c r="B13" s="287"/>
      <c r="C13" s="16" t="s">
        <v>43</v>
      </c>
      <c r="D13" s="15" t="s">
        <v>44</v>
      </c>
      <c r="E13" s="16">
        <f t="shared" si="0"/>
        <v>0.96</v>
      </c>
      <c r="F13" s="16">
        <v>0.04</v>
      </c>
      <c r="G13" s="146">
        <v>73</v>
      </c>
      <c r="H13" s="17"/>
      <c r="I13" s="306"/>
      <c r="J13" s="292"/>
      <c r="K13" s="47" t="s">
        <v>57</v>
      </c>
      <c r="L13" s="201" t="s">
        <v>58</v>
      </c>
      <c r="M13" s="47">
        <v>0.5</v>
      </c>
      <c r="N13" s="47">
        <f t="shared" si="1"/>
        <v>0.5</v>
      </c>
      <c r="O13" s="268">
        <v>0</v>
      </c>
    </row>
    <row r="14" spans="1:16" ht="17.45" customHeight="1" x14ac:dyDescent="0.25">
      <c r="A14" s="305"/>
      <c r="B14" s="287"/>
      <c r="C14" s="16" t="s">
        <v>49</v>
      </c>
      <c r="D14" s="15" t="s">
        <v>50</v>
      </c>
      <c r="E14" s="16">
        <f t="shared" si="0"/>
        <v>0.95</v>
      </c>
      <c r="F14" s="16">
        <v>0.05</v>
      </c>
      <c r="G14" s="146">
        <v>79</v>
      </c>
      <c r="H14" s="17"/>
      <c r="I14" s="304" t="s">
        <v>118</v>
      </c>
      <c r="J14" s="307" t="s">
        <v>158</v>
      </c>
      <c r="K14" s="14">
        <v>1</v>
      </c>
      <c r="L14" s="200" t="s">
        <v>61</v>
      </c>
      <c r="M14" s="14">
        <v>0.45</v>
      </c>
      <c r="N14" s="14">
        <f t="shared" ref="N14:N21" si="2">1-M14</f>
        <v>0.55000000000000004</v>
      </c>
      <c r="O14" s="265">
        <v>1</v>
      </c>
    </row>
    <row r="15" spans="1:16" ht="18.95" customHeight="1" x14ac:dyDescent="0.25">
      <c r="A15" s="305"/>
      <c r="B15" s="287"/>
      <c r="C15" s="16" t="s">
        <v>52</v>
      </c>
      <c r="D15" s="15" t="s">
        <v>53</v>
      </c>
      <c r="E15" s="16">
        <f t="shared" si="0"/>
        <v>0.85</v>
      </c>
      <c r="F15" s="16">
        <v>0.15</v>
      </c>
      <c r="G15" s="146">
        <v>49</v>
      </c>
      <c r="H15" s="17"/>
      <c r="I15" s="305"/>
      <c r="J15" s="308"/>
      <c r="K15" s="16" t="s">
        <v>157</v>
      </c>
      <c r="L15" s="237" t="s">
        <v>155</v>
      </c>
      <c r="M15" s="16">
        <v>0</v>
      </c>
      <c r="N15" s="16">
        <f t="shared" si="2"/>
        <v>1</v>
      </c>
      <c r="O15" s="266">
        <v>1</v>
      </c>
    </row>
    <row r="16" spans="1:16" ht="18.95" customHeight="1" x14ac:dyDescent="0.25">
      <c r="A16" s="305"/>
      <c r="B16" s="287"/>
      <c r="C16" s="16" t="s">
        <v>56</v>
      </c>
      <c r="D16" s="15" t="s">
        <v>48</v>
      </c>
      <c r="E16" s="16">
        <f t="shared" si="0"/>
        <v>0.82000000000000006</v>
      </c>
      <c r="F16" s="16">
        <v>0.18</v>
      </c>
      <c r="G16" s="146">
        <v>69</v>
      </c>
      <c r="H16" s="17"/>
      <c r="I16" s="305"/>
      <c r="J16" s="308"/>
      <c r="K16" s="16" t="s">
        <v>183</v>
      </c>
      <c r="L16" s="237" t="s">
        <v>64</v>
      </c>
      <c r="M16" s="16">
        <v>0.8</v>
      </c>
      <c r="N16" s="16">
        <f t="shared" si="2"/>
        <v>0.19999999999999996</v>
      </c>
      <c r="O16" s="266">
        <v>1.25</v>
      </c>
    </row>
    <row r="17" spans="1:15" ht="18.95" customHeight="1" thickBot="1" x14ac:dyDescent="0.3">
      <c r="A17" s="305"/>
      <c r="B17" s="287"/>
      <c r="C17" s="16" t="s">
        <v>59</v>
      </c>
      <c r="D17" s="15" t="s">
        <v>60</v>
      </c>
      <c r="E17" s="16">
        <f t="shared" si="0"/>
        <v>0.8</v>
      </c>
      <c r="F17" s="16">
        <v>0.2</v>
      </c>
      <c r="G17" s="146">
        <v>79</v>
      </c>
      <c r="H17" s="17"/>
      <c r="I17" s="305"/>
      <c r="J17" s="309"/>
      <c r="K17" s="47" t="s">
        <v>182</v>
      </c>
      <c r="L17" s="201" t="s">
        <v>184</v>
      </c>
      <c r="M17" s="47">
        <v>0</v>
      </c>
      <c r="N17" s="47">
        <f t="shared" si="2"/>
        <v>1</v>
      </c>
      <c r="O17" s="268">
        <v>1.25</v>
      </c>
    </row>
    <row r="18" spans="1:15" ht="18.95" customHeight="1" x14ac:dyDescent="0.25">
      <c r="A18" s="305"/>
      <c r="B18" s="287"/>
      <c r="C18" s="16" t="s">
        <v>62</v>
      </c>
      <c r="D18" s="15" t="s">
        <v>63</v>
      </c>
      <c r="E18" s="16">
        <f>1-F18</f>
        <v>0.77</v>
      </c>
      <c r="F18" s="16">
        <v>0.23</v>
      </c>
      <c r="G18" s="146">
        <v>84</v>
      </c>
      <c r="H18" s="17"/>
      <c r="I18" s="305"/>
      <c r="J18" s="310" t="s">
        <v>185</v>
      </c>
      <c r="K18" s="14" t="s">
        <v>186</v>
      </c>
      <c r="L18" s="200" t="s">
        <v>188</v>
      </c>
      <c r="M18" s="202">
        <v>0</v>
      </c>
      <c r="N18" s="202">
        <f t="shared" si="2"/>
        <v>1</v>
      </c>
      <c r="O18" s="269">
        <v>1</v>
      </c>
    </row>
    <row r="19" spans="1:15" ht="18.95" customHeight="1" x14ac:dyDescent="0.25">
      <c r="A19" s="305"/>
      <c r="B19" s="287"/>
      <c r="C19" s="16" t="s">
        <v>169</v>
      </c>
      <c r="D19" s="237" t="s">
        <v>173</v>
      </c>
      <c r="E19" s="238">
        <v>0.4</v>
      </c>
      <c r="F19" s="238">
        <v>0.6</v>
      </c>
      <c r="G19" s="238">
        <v>76</v>
      </c>
      <c r="I19" s="305"/>
      <c r="J19" s="311"/>
      <c r="K19" s="16" t="s">
        <v>187</v>
      </c>
      <c r="L19" s="237" t="s">
        <v>189</v>
      </c>
      <c r="M19" s="238">
        <v>0</v>
      </c>
      <c r="N19" s="238">
        <f t="shared" si="2"/>
        <v>1</v>
      </c>
      <c r="O19" s="267">
        <v>1.1000000000000001</v>
      </c>
    </row>
    <row r="20" spans="1:15" ht="18.95" customHeight="1" x14ac:dyDescent="0.25">
      <c r="A20" s="305"/>
      <c r="B20" s="287"/>
      <c r="C20" s="16" t="s">
        <v>170</v>
      </c>
      <c r="D20" s="237" t="s">
        <v>174</v>
      </c>
      <c r="E20" s="238">
        <v>0.4</v>
      </c>
      <c r="F20" s="238">
        <v>0.6</v>
      </c>
      <c r="G20" s="238">
        <v>85</v>
      </c>
      <c r="I20" s="305"/>
      <c r="J20" s="311"/>
      <c r="K20" s="264" t="s">
        <v>190</v>
      </c>
      <c r="L20" s="237" t="s">
        <v>192</v>
      </c>
      <c r="M20" s="238">
        <v>0</v>
      </c>
      <c r="N20" s="238">
        <f t="shared" si="2"/>
        <v>1</v>
      </c>
      <c r="O20" s="267">
        <v>1.25</v>
      </c>
    </row>
    <row r="21" spans="1:15" ht="18.95" customHeight="1" thickBot="1" x14ac:dyDescent="0.3">
      <c r="A21" s="305"/>
      <c r="B21" s="287"/>
      <c r="C21" s="50" t="s">
        <v>171</v>
      </c>
      <c r="D21" s="15" t="s">
        <v>175</v>
      </c>
      <c r="E21" s="16">
        <v>0.4</v>
      </c>
      <c r="F21" s="16">
        <v>0.6</v>
      </c>
      <c r="G21" s="146">
        <v>89</v>
      </c>
      <c r="H21" s="17"/>
      <c r="I21" s="305"/>
      <c r="J21" s="312"/>
      <c r="K21" s="47" t="s">
        <v>191</v>
      </c>
      <c r="L21" s="201" t="s">
        <v>193</v>
      </c>
      <c r="M21" s="203">
        <v>0</v>
      </c>
      <c r="N21" s="203">
        <f t="shared" si="2"/>
        <v>1</v>
      </c>
      <c r="O21" s="270">
        <v>1.25</v>
      </c>
    </row>
    <row r="22" spans="1:15" ht="18" customHeight="1" thickBot="1" x14ac:dyDescent="0.3">
      <c r="A22" s="306"/>
      <c r="B22" s="294"/>
      <c r="C22" s="50" t="s">
        <v>172</v>
      </c>
      <c r="D22" s="15" t="s">
        <v>176</v>
      </c>
      <c r="E22" s="16">
        <v>0.4</v>
      </c>
      <c r="F22" s="16">
        <v>0.6</v>
      </c>
      <c r="G22" s="146">
        <v>91</v>
      </c>
      <c r="H22" s="17"/>
      <c r="I22" s="305"/>
      <c r="J22" s="307" t="s">
        <v>68</v>
      </c>
      <c r="K22" s="14" t="s">
        <v>24</v>
      </c>
      <c r="L22" s="200" t="s">
        <v>69</v>
      </c>
      <c r="M22" s="14">
        <v>0.2</v>
      </c>
      <c r="N22" s="14">
        <f t="shared" ref="N22:N34" si="3">1-M22</f>
        <v>0.8</v>
      </c>
      <c r="O22" s="265">
        <v>0</v>
      </c>
    </row>
    <row r="23" spans="1:15" ht="18" customHeight="1" x14ac:dyDescent="0.25">
      <c r="A23" s="301" t="s">
        <v>116</v>
      </c>
      <c r="B23" s="285" t="s">
        <v>151</v>
      </c>
      <c r="C23" s="14" t="s">
        <v>152</v>
      </c>
      <c r="D23" s="200" t="s">
        <v>61</v>
      </c>
      <c r="E23" s="202">
        <v>0.4</v>
      </c>
      <c r="F23" s="202">
        <f>1-E23</f>
        <v>0.6</v>
      </c>
      <c r="G23" s="202">
        <v>98</v>
      </c>
      <c r="H23" s="17"/>
      <c r="I23" s="305"/>
      <c r="J23" s="308"/>
      <c r="K23" s="16" t="s">
        <v>38</v>
      </c>
      <c r="L23" s="237" t="s">
        <v>72</v>
      </c>
      <c r="M23" s="16">
        <v>0.1</v>
      </c>
      <c r="N23" s="16">
        <f t="shared" si="3"/>
        <v>0.9</v>
      </c>
      <c r="O23" s="266">
        <v>0</v>
      </c>
    </row>
    <row r="24" spans="1:15" ht="18.75" customHeight="1" thickBot="1" x14ac:dyDescent="0.3">
      <c r="A24" s="302"/>
      <c r="B24" s="286"/>
      <c r="C24" s="47" t="s">
        <v>153</v>
      </c>
      <c r="D24" s="201" t="s">
        <v>64</v>
      </c>
      <c r="E24" s="203">
        <v>0.8</v>
      </c>
      <c r="F24" s="203">
        <f>1-E24</f>
        <v>0.19999999999999996</v>
      </c>
      <c r="G24" s="203">
        <v>98</v>
      </c>
      <c r="H24" s="17"/>
      <c r="I24" s="305"/>
      <c r="J24" s="308"/>
      <c r="K24" s="16" t="s">
        <v>75</v>
      </c>
      <c r="L24" s="237" t="s">
        <v>76</v>
      </c>
      <c r="M24" s="16">
        <v>0.3</v>
      </c>
      <c r="N24" s="16">
        <f t="shared" si="3"/>
        <v>0.7</v>
      </c>
      <c r="O24" s="266">
        <v>0</v>
      </c>
    </row>
    <row r="25" spans="1:15" ht="18" customHeight="1" thickBot="1" x14ac:dyDescent="0.3">
      <c r="A25" s="302"/>
      <c r="B25" s="287" t="s">
        <v>65</v>
      </c>
      <c r="C25" s="50" t="s">
        <v>66</v>
      </c>
      <c r="D25" s="15" t="s">
        <v>67</v>
      </c>
      <c r="E25" s="16">
        <v>0.96</v>
      </c>
      <c r="F25" s="16">
        <f t="shared" ref="F25:F36" si="4">1-E25</f>
        <v>4.0000000000000036E-2</v>
      </c>
      <c r="G25" s="146">
        <v>45</v>
      </c>
      <c r="H25" s="17"/>
      <c r="I25" s="305"/>
      <c r="J25" s="309"/>
      <c r="K25" s="47" t="s">
        <v>79</v>
      </c>
      <c r="L25" s="201" t="s">
        <v>80</v>
      </c>
      <c r="M25" s="47">
        <v>0.2</v>
      </c>
      <c r="N25" s="47">
        <f t="shared" si="3"/>
        <v>0.8</v>
      </c>
      <c r="O25" s="268">
        <v>0</v>
      </c>
    </row>
    <row r="26" spans="1:15" ht="18.75" customHeight="1" x14ac:dyDescent="0.25">
      <c r="A26" s="302"/>
      <c r="B26" s="288"/>
      <c r="C26" s="50" t="s">
        <v>70</v>
      </c>
      <c r="D26" s="15" t="s">
        <v>71</v>
      </c>
      <c r="E26" s="16">
        <v>0.94</v>
      </c>
      <c r="F26" s="16">
        <f t="shared" si="4"/>
        <v>6.0000000000000053E-2</v>
      </c>
      <c r="G26" s="146">
        <v>66</v>
      </c>
      <c r="H26" s="17"/>
      <c r="I26" s="305"/>
      <c r="J26" s="307" t="s">
        <v>167</v>
      </c>
      <c r="K26" s="14">
        <v>1</v>
      </c>
      <c r="L26" s="200" t="s">
        <v>83</v>
      </c>
      <c r="M26" s="14">
        <v>0.6</v>
      </c>
      <c r="N26" s="14">
        <f>1-M26</f>
        <v>0.4</v>
      </c>
      <c r="O26" s="265">
        <v>1.1000000000000001</v>
      </c>
    </row>
    <row r="27" spans="1:15" ht="18" customHeight="1" thickBot="1" x14ac:dyDescent="0.3">
      <c r="A27" s="302"/>
      <c r="B27" s="288"/>
      <c r="C27" s="50" t="s">
        <v>73</v>
      </c>
      <c r="D27" s="15" t="s">
        <v>74</v>
      </c>
      <c r="E27" s="16">
        <v>0.92</v>
      </c>
      <c r="F27" s="16">
        <f t="shared" si="4"/>
        <v>7.999999999999996E-2</v>
      </c>
      <c r="G27" s="146">
        <v>77</v>
      </c>
      <c r="H27" s="17"/>
      <c r="I27" s="305"/>
      <c r="J27" s="309"/>
      <c r="K27" s="47">
        <v>2</v>
      </c>
      <c r="L27" s="201" t="s">
        <v>40</v>
      </c>
      <c r="M27" s="47">
        <v>0.8</v>
      </c>
      <c r="N27" s="47">
        <f t="shared" si="3"/>
        <v>0.19999999999999996</v>
      </c>
      <c r="O27" s="268">
        <v>1.25</v>
      </c>
    </row>
    <row r="28" spans="1:15" ht="18.75" customHeight="1" x14ac:dyDescent="0.25">
      <c r="A28" s="302"/>
      <c r="B28" s="288"/>
      <c r="C28" s="50" t="s">
        <v>77</v>
      </c>
      <c r="D28" s="15" t="s">
        <v>78</v>
      </c>
      <c r="E28" s="16">
        <v>0.9</v>
      </c>
      <c r="F28" s="16">
        <f t="shared" si="4"/>
        <v>9.9999999999999978E-2</v>
      </c>
      <c r="G28" s="146">
        <v>83</v>
      </c>
      <c r="H28" s="17"/>
      <c r="I28" s="305"/>
      <c r="J28" s="307" t="s">
        <v>88</v>
      </c>
      <c r="K28" s="14">
        <v>1</v>
      </c>
      <c r="L28" s="200" t="s">
        <v>89</v>
      </c>
      <c r="M28" s="14">
        <v>0.4</v>
      </c>
      <c r="N28" s="14">
        <f t="shared" si="3"/>
        <v>0.6</v>
      </c>
      <c r="O28" s="265">
        <v>1</v>
      </c>
    </row>
    <row r="29" spans="1:15" ht="18" customHeight="1" thickBot="1" x14ac:dyDescent="0.3">
      <c r="A29" s="302"/>
      <c r="B29" s="288"/>
      <c r="C29" s="50" t="s">
        <v>81</v>
      </c>
      <c r="D29" s="15" t="s">
        <v>82</v>
      </c>
      <c r="E29" s="16">
        <v>0.98</v>
      </c>
      <c r="F29" s="16">
        <f t="shared" si="4"/>
        <v>2.0000000000000018E-2</v>
      </c>
      <c r="G29" s="146">
        <v>30</v>
      </c>
      <c r="H29" s="17"/>
      <c r="I29" s="305"/>
      <c r="J29" s="309"/>
      <c r="K29" s="47">
        <v>2</v>
      </c>
      <c r="L29" s="201" t="s">
        <v>92</v>
      </c>
      <c r="M29" s="47">
        <v>0.6</v>
      </c>
      <c r="N29" s="47">
        <f t="shared" si="3"/>
        <v>0.4</v>
      </c>
      <c r="O29" s="268">
        <v>1.1000000000000001</v>
      </c>
    </row>
    <row r="30" spans="1:15" ht="18.75" customHeight="1" x14ac:dyDescent="0.25">
      <c r="A30" s="302"/>
      <c r="B30" s="288"/>
      <c r="C30" s="50" t="s">
        <v>84</v>
      </c>
      <c r="D30" s="15" t="s">
        <v>85</v>
      </c>
      <c r="E30" s="16">
        <v>0.97</v>
      </c>
      <c r="F30" s="16">
        <f t="shared" si="4"/>
        <v>3.0000000000000027E-2</v>
      </c>
      <c r="G30" s="146">
        <v>55</v>
      </c>
      <c r="H30" s="17"/>
      <c r="I30" s="305"/>
      <c r="J30" s="307" t="s">
        <v>95</v>
      </c>
      <c r="K30" s="14">
        <v>1</v>
      </c>
      <c r="L30" s="200" t="s">
        <v>96</v>
      </c>
      <c r="M30" s="14">
        <v>0.5</v>
      </c>
      <c r="N30" s="14">
        <f t="shared" si="3"/>
        <v>0.5</v>
      </c>
      <c r="O30" s="265">
        <v>1</v>
      </c>
    </row>
    <row r="31" spans="1:15" ht="18.75" customHeight="1" thickBot="1" x14ac:dyDescent="0.3">
      <c r="A31" s="302"/>
      <c r="B31" s="288"/>
      <c r="C31" s="50" t="s">
        <v>86</v>
      </c>
      <c r="D31" s="15" t="s">
        <v>87</v>
      </c>
      <c r="E31" s="16">
        <v>0.96</v>
      </c>
      <c r="F31" s="16">
        <f t="shared" si="4"/>
        <v>4.0000000000000036E-2</v>
      </c>
      <c r="G31" s="146">
        <v>70</v>
      </c>
      <c r="I31" s="305"/>
      <c r="J31" s="309"/>
      <c r="K31" s="47">
        <v>2</v>
      </c>
      <c r="L31" s="201" t="s">
        <v>98</v>
      </c>
      <c r="M31" s="47">
        <v>0.9</v>
      </c>
      <c r="N31" s="47">
        <f t="shared" si="3"/>
        <v>9.9999999999999978E-2</v>
      </c>
      <c r="O31" s="268">
        <v>1.25</v>
      </c>
    </row>
    <row r="32" spans="1:15" ht="18.75" customHeight="1" thickBot="1" x14ac:dyDescent="0.3">
      <c r="A32" s="302"/>
      <c r="B32" s="289"/>
      <c r="C32" s="51" t="s">
        <v>90</v>
      </c>
      <c r="D32" s="48" t="s">
        <v>91</v>
      </c>
      <c r="E32" s="47">
        <v>0.95</v>
      </c>
      <c r="F32" s="47">
        <f t="shared" si="4"/>
        <v>5.0000000000000044E-2</v>
      </c>
      <c r="G32" s="147">
        <v>77</v>
      </c>
      <c r="H32" s="65"/>
      <c r="I32" s="305"/>
      <c r="J32" s="271" t="s">
        <v>99</v>
      </c>
      <c r="K32" s="272">
        <v>1</v>
      </c>
      <c r="L32" s="273" t="s">
        <v>100</v>
      </c>
      <c r="M32" s="272">
        <v>0.4</v>
      </c>
      <c r="N32" s="272">
        <f t="shared" si="3"/>
        <v>0.6</v>
      </c>
      <c r="O32" s="274">
        <v>1</v>
      </c>
    </row>
    <row r="33" spans="1:15" ht="18.75" thickBot="1" x14ac:dyDescent="0.3">
      <c r="A33" s="302"/>
      <c r="B33" s="293" t="s">
        <v>93</v>
      </c>
      <c r="C33" s="52">
        <v>1</v>
      </c>
      <c r="D33" s="15" t="s">
        <v>94</v>
      </c>
      <c r="E33" s="16">
        <v>0.4</v>
      </c>
      <c r="F33" s="16">
        <f t="shared" si="4"/>
        <v>0.6</v>
      </c>
      <c r="G33" s="145">
        <v>86</v>
      </c>
      <c r="I33" s="305"/>
      <c r="J33" s="262" t="s">
        <v>138</v>
      </c>
      <c r="K33" s="272" t="s">
        <v>194</v>
      </c>
      <c r="L33" s="273" t="s">
        <v>101</v>
      </c>
      <c r="M33" s="272">
        <v>0.15</v>
      </c>
      <c r="N33" s="272">
        <f t="shared" si="3"/>
        <v>0.85</v>
      </c>
      <c r="O33" s="274">
        <v>1.25</v>
      </c>
    </row>
    <row r="34" spans="1:15" ht="18.75" thickBot="1" x14ac:dyDescent="0.3">
      <c r="A34" s="302"/>
      <c r="B34" s="287"/>
      <c r="C34" s="16">
        <v>2</v>
      </c>
      <c r="D34" s="15" t="s">
        <v>97</v>
      </c>
      <c r="E34" s="16">
        <v>0.6</v>
      </c>
      <c r="F34" s="16">
        <f t="shared" si="4"/>
        <v>0.4</v>
      </c>
      <c r="G34" s="146">
        <v>86</v>
      </c>
      <c r="I34" s="306"/>
      <c r="J34" s="263" t="s">
        <v>102</v>
      </c>
      <c r="K34" s="272" t="s">
        <v>194</v>
      </c>
      <c r="L34" s="273" t="s">
        <v>103</v>
      </c>
      <c r="M34" s="272">
        <f>'Rv and Adjusted CN'!$D$11/100</f>
        <v>0</v>
      </c>
      <c r="N34" s="272">
        <f t="shared" si="3"/>
        <v>1</v>
      </c>
      <c r="O34" s="274">
        <v>0</v>
      </c>
    </row>
    <row r="35" spans="1:15" ht="18" x14ac:dyDescent="0.25">
      <c r="A35" s="302"/>
      <c r="B35" s="287"/>
      <c r="C35" s="1">
        <v>3</v>
      </c>
      <c r="D35" s="15" t="s">
        <v>180</v>
      </c>
      <c r="E35" s="16">
        <v>0.8</v>
      </c>
      <c r="F35" s="16">
        <f t="shared" si="4"/>
        <v>0.19999999999999996</v>
      </c>
      <c r="G35" s="260">
        <v>86</v>
      </c>
      <c r="I35" s="205" t="s">
        <v>195</v>
      </c>
    </row>
    <row r="36" spans="1:15" ht="18.75" thickBot="1" x14ac:dyDescent="0.3">
      <c r="A36" s="303"/>
      <c r="B36" s="294"/>
      <c r="C36" s="47">
        <v>4</v>
      </c>
      <c r="D36" s="48" t="s">
        <v>181</v>
      </c>
      <c r="E36" s="47">
        <v>0.9</v>
      </c>
      <c r="F36" s="47">
        <f t="shared" si="4"/>
        <v>9.9999999999999978E-2</v>
      </c>
      <c r="G36" s="261">
        <v>86</v>
      </c>
      <c r="H36" s="82"/>
      <c r="I36" s="313" t="s">
        <v>156</v>
      </c>
      <c r="J36" s="313"/>
      <c r="K36" s="313"/>
      <c r="L36" s="313"/>
      <c r="M36" s="313"/>
      <c r="N36" s="313"/>
      <c r="O36" s="313"/>
    </row>
    <row r="37" spans="1:15" ht="12.75" customHeight="1" x14ac:dyDescent="0.2">
      <c r="I37" s="283" t="s">
        <v>196</v>
      </c>
      <c r="J37" s="283"/>
      <c r="K37" s="283"/>
      <c r="L37" s="283"/>
      <c r="M37" s="283"/>
      <c r="N37" s="283"/>
      <c r="O37" s="283"/>
    </row>
    <row r="38" spans="1:15" ht="14.25" customHeight="1" x14ac:dyDescent="0.2">
      <c r="I38" s="283"/>
      <c r="J38" s="283"/>
      <c r="K38" s="283"/>
      <c r="L38" s="283"/>
      <c r="M38" s="283"/>
      <c r="N38" s="283"/>
      <c r="O38" s="283"/>
    </row>
    <row r="39" spans="1:15" ht="12" customHeight="1" x14ac:dyDescent="0.2">
      <c r="I39" s="283" t="s">
        <v>197</v>
      </c>
      <c r="J39" s="283"/>
      <c r="K39" s="283"/>
      <c r="L39" s="283"/>
      <c r="M39" s="283"/>
      <c r="N39" s="283"/>
      <c r="O39" s="283"/>
    </row>
    <row r="40" spans="1:15" x14ac:dyDescent="0.2">
      <c r="I40" s="283"/>
      <c r="J40" s="283"/>
      <c r="K40" s="283"/>
      <c r="L40" s="283"/>
      <c r="M40" s="283"/>
      <c r="N40" s="283"/>
      <c r="O40" s="283"/>
    </row>
    <row r="42" spans="1:15" x14ac:dyDescent="0.2">
      <c r="I42" s="204"/>
    </row>
  </sheetData>
  <sheetProtection algorithmName="SHA-512" hashValue="Amx6Sr+5z6AwwTSith+kjxdxUgiS/Zy4aHZm7l4qp4N2qc60Woxst4X6mZhFYtqvF7gcq5boSFupMlEE3Sk7JQ==" saltValue="5AwUG02ETH/YAwfhFGEuaw==" spinCount="100000" sheet="1" objects="1" scenarios="1"/>
  <dataConsolidate/>
  <mergeCells count="29">
    <mergeCell ref="C5:F5"/>
    <mergeCell ref="A23:A36"/>
    <mergeCell ref="I10:I13"/>
    <mergeCell ref="J14:J17"/>
    <mergeCell ref="J18:J21"/>
    <mergeCell ref="I14:I34"/>
    <mergeCell ref="J22:J25"/>
    <mergeCell ref="J26:J27"/>
    <mergeCell ref="J28:J29"/>
    <mergeCell ref="J30:J31"/>
    <mergeCell ref="I36:O36"/>
    <mergeCell ref="A10:A22"/>
    <mergeCell ref="B10:B22"/>
    <mergeCell ref="I37:O38"/>
    <mergeCell ref="I39:O40"/>
    <mergeCell ref="I1:P1"/>
    <mergeCell ref="B23:B24"/>
    <mergeCell ref="B25:B32"/>
    <mergeCell ref="J10:J13"/>
    <mergeCell ref="B33:B36"/>
    <mergeCell ref="A1:B1"/>
    <mergeCell ref="A3:B3"/>
    <mergeCell ref="C3:F3"/>
    <mergeCell ref="A2:B2"/>
    <mergeCell ref="A5:B5"/>
    <mergeCell ref="C1:F1"/>
    <mergeCell ref="C2:F2"/>
    <mergeCell ref="A4:B4"/>
    <mergeCell ref="C4:F4"/>
  </mergeCells>
  <phoneticPr fontId="0" type="noConversion"/>
  <dataValidations count="1">
    <dataValidation type="whole" allowBlank="1" showInputMessage="1" showErrorMessage="1" sqref="G10:G18 G21:G22 G25:G34" xr:uid="{00000000-0002-0000-0000-000000000000}">
      <formula1>30</formula1>
      <formula2>98</formula2>
    </dataValidation>
  </dataValidations>
  <pageMargins left="0.4" right="0.4" top="0.75" bottom="0.75" header="0.3" footer="0.3"/>
  <pageSetup paperSize="17" scale="77" fitToWidth="3" pageOrder="overThenDown" orientation="landscape" r:id="rId1"/>
  <headerFooter>
    <oddHeader>&amp;L&amp;"Arial,Bold"&amp;24MWS LID Site Design Tool&amp;R&amp;"Arial,Bold"&amp;14&amp;P of &amp;N</oddHeader>
    <oddFooter>&amp;L&amp;F&amp;R&amp;"Arial,Bold"&amp;14&amp;D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sheetPr>
  <dimension ref="A1:AX292"/>
  <sheetViews>
    <sheetView tabSelected="1" topLeftCell="A21" zoomScale="75" zoomScaleNormal="75" zoomScaleSheetLayoutView="75" workbookViewId="0">
      <selection activeCell="A64" sqref="A37:XFD64"/>
    </sheetView>
  </sheetViews>
  <sheetFormatPr defaultRowHeight="12.75" outlineLevelRow="1" x14ac:dyDescent="0.2"/>
  <cols>
    <col min="1" max="1" width="11.140625" customWidth="1"/>
    <col min="2" max="2" width="18.140625" customWidth="1"/>
    <col min="3" max="5" width="9.7109375" customWidth="1"/>
    <col min="6" max="6" width="9.85546875" customWidth="1"/>
    <col min="7" max="8" width="9.7109375" customWidth="1"/>
    <col min="9" max="9" width="9.85546875" customWidth="1"/>
    <col min="10" max="11" width="9.7109375" customWidth="1"/>
    <col min="12" max="12" width="9.85546875" customWidth="1"/>
    <col min="13" max="14" width="9.7109375" customWidth="1"/>
    <col min="15" max="15" width="12" customWidth="1"/>
    <col min="16" max="16" width="11.140625" customWidth="1"/>
    <col min="17" max="17" width="12.7109375" customWidth="1"/>
    <col min="18" max="18" width="9.85546875" customWidth="1"/>
    <col min="19" max="19" width="9.5703125" bestFit="1" customWidth="1"/>
    <col min="20" max="22" width="10.7109375" customWidth="1"/>
    <col min="23" max="23" width="12.7109375" customWidth="1"/>
    <col min="24" max="24" width="12.85546875" customWidth="1"/>
    <col min="25" max="25" width="12.28515625" style="1" customWidth="1"/>
    <col min="26" max="26" width="3.7109375" style="1" customWidth="1"/>
    <col min="27" max="27" width="10.140625" style="1" customWidth="1"/>
    <col min="28" max="28" width="10.42578125" customWidth="1"/>
    <col min="30" max="30" width="8.85546875" customWidth="1"/>
    <col min="32" max="34" width="10.28515625" customWidth="1"/>
    <col min="35" max="35" width="12.85546875" customWidth="1"/>
    <col min="36" max="36" width="8.5703125" bestFit="1" customWidth="1"/>
    <col min="37" max="37" width="11.42578125" bestFit="1" customWidth="1"/>
    <col min="38" max="38" width="10.7109375" customWidth="1"/>
    <col min="40" max="40" width="8.85546875" bestFit="1" customWidth="1"/>
    <col min="41" max="41" width="10.140625" bestFit="1" customWidth="1"/>
    <col min="42" max="43" width="8.5703125" bestFit="1" customWidth="1"/>
    <col min="44" max="44" width="10" bestFit="1" customWidth="1"/>
    <col min="45" max="45" width="10.5703125" bestFit="1" customWidth="1"/>
    <col min="46" max="46" width="9.5703125" bestFit="1" customWidth="1"/>
    <col min="47" max="47" width="13.85546875" bestFit="1" customWidth="1"/>
    <col min="48" max="48" width="8.5703125" bestFit="1" customWidth="1"/>
    <col min="49" max="49" width="11.42578125" bestFit="1" customWidth="1"/>
    <col min="50" max="50" width="9.42578125" bestFit="1" customWidth="1"/>
  </cols>
  <sheetData>
    <row r="1" spans="1:50" ht="18" customHeight="1" x14ac:dyDescent="0.25">
      <c r="A1" s="375" t="s">
        <v>0</v>
      </c>
      <c r="B1" s="376"/>
      <c r="C1" s="376"/>
      <c r="D1" s="376"/>
      <c r="E1" s="377"/>
      <c r="F1" s="377"/>
      <c r="G1" s="377"/>
      <c r="H1" s="377"/>
      <c r="I1" s="378"/>
      <c r="K1" s="284" t="s">
        <v>179</v>
      </c>
      <c r="L1" s="284"/>
      <c r="M1" s="284"/>
      <c r="N1" s="284"/>
      <c r="O1" s="284"/>
      <c r="P1" s="284"/>
      <c r="Q1" s="284"/>
      <c r="R1" s="284"/>
      <c r="S1" s="236"/>
      <c r="T1" s="236"/>
      <c r="U1" s="236"/>
      <c r="V1" s="236"/>
      <c r="W1" s="236"/>
      <c r="AA1" s="379" t="s">
        <v>0</v>
      </c>
      <c r="AB1" s="379"/>
      <c r="AC1" s="379"/>
      <c r="AD1" s="379"/>
      <c r="AE1" s="379"/>
      <c r="AF1" s="374">
        <f>E1</f>
        <v>0</v>
      </c>
      <c r="AG1" s="374"/>
      <c r="AH1" s="374"/>
      <c r="AI1" s="374"/>
      <c r="AJ1" s="374"/>
      <c r="AL1" s="368" t="str">
        <f>K1</f>
        <v>MWS LID SITE DESIGN TOOL VERSION 11 - July 12, 2021</v>
      </c>
      <c r="AM1" s="368"/>
      <c r="AN1" s="368"/>
      <c r="AO1" s="368"/>
      <c r="AP1" s="368"/>
      <c r="AQ1" s="368"/>
      <c r="AR1" s="368"/>
      <c r="AS1" s="368"/>
      <c r="AT1" s="369"/>
    </row>
    <row r="2" spans="1:50" ht="18" customHeight="1" x14ac:dyDescent="0.25">
      <c r="A2" s="370" t="s">
        <v>1</v>
      </c>
      <c r="B2" s="371"/>
      <c r="C2" s="371"/>
      <c r="D2" s="371"/>
      <c r="E2" s="372"/>
      <c r="F2" s="372"/>
      <c r="G2" s="372"/>
      <c r="H2" s="372"/>
      <c r="I2" s="373"/>
      <c r="AA2" s="371" t="s">
        <v>1</v>
      </c>
      <c r="AB2" s="371"/>
      <c r="AC2" s="371"/>
      <c r="AD2" s="371"/>
      <c r="AE2" s="371"/>
      <c r="AF2" s="374">
        <f>E2</f>
        <v>0</v>
      </c>
      <c r="AG2" s="374"/>
      <c r="AH2" s="374"/>
      <c r="AI2" s="374"/>
      <c r="AJ2" s="374"/>
    </row>
    <row r="3" spans="1:50" ht="18" customHeight="1" thickBot="1" x14ac:dyDescent="0.3">
      <c r="A3" s="364" t="s">
        <v>4</v>
      </c>
      <c r="B3" s="365"/>
      <c r="C3" s="365"/>
      <c r="D3" s="365"/>
      <c r="E3" s="366"/>
      <c r="F3" s="366"/>
      <c r="G3" s="366"/>
      <c r="H3" s="366"/>
      <c r="I3" s="367"/>
      <c r="AA3" s="179"/>
      <c r="AB3" s="179"/>
      <c r="AC3" s="179"/>
      <c r="AD3" s="180"/>
      <c r="AE3" s="181"/>
      <c r="AF3" s="181"/>
      <c r="AG3" s="181"/>
    </row>
    <row r="4" spans="1:50" ht="18" customHeight="1" thickBot="1" x14ac:dyDescent="0.25">
      <c r="B4" s="4"/>
      <c r="C4" s="4"/>
      <c r="D4" s="4"/>
      <c r="H4" s="176"/>
    </row>
    <row r="5" spans="1:50" ht="27" customHeight="1" x14ac:dyDescent="0.2">
      <c r="A5" s="230" t="s">
        <v>168</v>
      </c>
      <c r="B5" s="224"/>
      <c r="C5" s="224"/>
      <c r="D5" s="224"/>
      <c r="E5" s="234"/>
      <c r="H5" s="176"/>
      <c r="AA5" s="182" t="s">
        <v>150</v>
      </c>
      <c r="AB5" s="198"/>
    </row>
    <row r="6" spans="1:50" ht="18" customHeight="1" thickBot="1" x14ac:dyDescent="0.25">
      <c r="A6" s="231" t="s">
        <v>199</v>
      </c>
      <c r="B6" s="225"/>
      <c r="C6" s="226"/>
      <c r="D6" s="227"/>
      <c r="E6" s="235"/>
      <c r="F6" s="176"/>
      <c r="G6" s="176"/>
      <c r="H6" s="176"/>
    </row>
    <row r="7" spans="1:50" ht="18" customHeight="1" thickBot="1" x14ac:dyDescent="0.25">
      <c r="A7" s="232" t="s">
        <v>165</v>
      </c>
      <c r="B7" s="233"/>
      <c r="C7" s="228"/>
      <c r="D7" s="228"/>
      <c r="E7" s="229">
        <v>0.8</v>
      </c>
      <c r="F7" s="223" t="s">
        <v>164</v>
      </c>
      <c r="G7" s="176"/>
      <c r="H7" s="176"/>
      <c r="Y7" s="150"/>
      <c r="Z7" s="150"/>
      <c r="AA7" s="381" t="s">
        <v>141</v>
      </c>
      <c r="AB7" s="382"/>
    </row>
    <row r="8" spans="1:50" ht="30" customHeight="1" x14ac:dyDescent="0.25">
      <c r="A8" s="178"/>
      <c r="B8" s="177"/>
      <c r="C8" s="175"/>
      <c r="D8" s="176"/>
      <c r="E8" s="176"/>
      <c r="F8" s="176"/>
      <c r="G8" s="176"/>
      <c r="H8" s="176"/>
      <c r="AA8" s="160" t="s">
        <v>134</v>
      </c>
      <c r="AB8" s="161" t="s">
        <v>135</v>
      </c>
    </row>
    <row r="9" spans="1:50" ht="15" customHeight="1" thickBot="1" x14ac:dyDescent="0.25">
      <c r="AA9" s="162" t="s">
        <v>142</v>
      </c>
      <c r="AB9" s="163">
        <v>3.39</v>
      </c>
    </row>
    <row r="10" spans="1:50" ht="15" customHeight="1" x14ac:dyDescent="0.2">
      <c r="A10" s="383" t="s">
        <v>2</v>
      </c>
      <c r="B10" s="384"/>
      <c r="C10" s="385"/>
      <c r="D10" s="3">
        <v>1</v>
      </c>
      <c r="E10" s="355" t="s">
        <v>3</v>
      </c>
      <c r="F10" s="356"/>
      <c r="G10" s="222"/>
      <c r="AA10" s="164" t="s">
        <v>143</v>
      </c>
      <c r="AB10" s="165">
        <v>4.5</v>
      </c>
    </row>
    <row r="11" spans="1:50" ht="15" customHeight="1" thickBot="1" x14ac:dyDescent="0.25">
      <c r="A11" s="357" t="s">
        <v>5</v>
      </c>
      <c r="B11" s="358"/>
      <c r="C11" s="359"/>
      <c r="D11" s="199"/>
      <c r="E11" s="220" t="s">
        <v>162</v>
      </c>
      <c r="F11" s="219"/>
      <c r="G11" s="221"/>
      <c r="H11" s="223" t="s">
        <v>163</v>
      </c>
      <c r="AA11" s="164" t="s">
        <v>144</v>
      </c>
      <c r="AB11" s="165">
        <v>5.23</v>
      </c>
    </row>
    <row r="12" spans="1:50" ht="15" customHeight="1" x14ac:dyDescent="0.25">
      <c r="A12" s="155"/>
      <c r="AA12" s="166" t="s">
        <v>145</v>
      </c>
      <c r="AB12" s="165">
        <v>6.16</v>
      </c>
    </row>
    <row r="13" spans="1:50" ht="15" customHeight="1" x14ac:dyDescent="0.2">
      <c r="AA13" s="164" t="s">
        <v>146</v>
      </c>
      <c r="AB13" s="165">
        <v>6.85</v>
      </c>
    </row>
    <row r="14" spans="1:50" ht="15" customHeight="1" thickBot="1" x14ac:dyDescent="0.3">
      <c r="A14" s="155" t="s">
        <v>149</v>
      </c>
      <c r="AA14" s="167" t="s">
        <v>147</v>
      </c>
      <c r="AB14" s="168">
        <v>7.53</v>
      </c>
    </row>
    <row r="15" spans="1:50" ht="51.75" customHeight="1" thickTop="1" x14ac:dyDescent="0.2">
      <c r="A15" s="338" t="s">
        <v>6</v>
      </c>
      <c r="B15" s="339"/>
      <c r="C15" s="339"/>
      <c r="D15" s="339"/>
      <c r="E15" s="340"/>
      <c r="F15" s="317" t="s">
        <v>154</v>
      </c>
      <c r="G15" s="317"/>
      <c r="H15" s="317"/>
      <c r="I15" s="344" t="s">
        <v>198</v>
      </c>
      <c r="J15" s="317"/>
      <c r="K15" s="325"/>
      <c r="L15" s="344" t="s">
        <v>111</v>
      </c>
      <c r="M15" s="317"/>
      <c r="N15" s="317"/>
      <c r="O15" s="316" t="s">
        <v>112</v>
      </c>
      <c r="P15" s="317"/>
      <c r="Q15" s="325"/>
      <c r="R15" s="317" t="s">
        <v>113</v>
      </c>
      <c r="S15" s="317"/>
      <c r="T15" s="317"/>
      <c r="U15" s="316" t="s">
        <v>114</v>
      </c>
      <c r="V15" s="317"/>
      <c r="W15" s="318"/>
      <c r="Y15"/>
      <c r="Z15"/>
    </row>
    <row r="16" spans="1:50" ht="18.75" thickBot="1" x14ac:dyDescent="0.3">
      <c r="A16" s="341"/>
      <c r="B16" s="342"/>
      <c r="C16" s="342"/>
      <c r="D16" s="342"/>
      <c r="E16" s="343"/>
      <c r="F16" s="320"/>
      <c r="G16" s="320"/>
      <c r="H16" s="320"/>
      <c r="I16" s="312"/>
      <c r="J16" s="320"/>
      <c r="K16" s="326"/>
      <c r="L16" s="312"/>
      <c r="M16" s="320"/>
      <c r="N16" s="320"/>
      <c r="O16" s="319"/>
      <c r="P16" s="320"/>
      <c r="Q16" s="326"/>
      <c r="R16" s="320"/>
      <c r="S16" s="320"/>
      <c r="T16" s="320"/>
      <c r="U16" s="319"/>
      <c r="V16" s="320"/>
      <c r="W16" s="321"/>
      <c r="Y16"/>
      <c r="Z16"/>
      <c r="AA16"/>
      <c r="AB16" s="322" t="s">
        <v>159</v>
      </c>
      <c r="AC16" s="322"/>
      <c r="AD16" s="322"/>
      <c r="AE16" s="322"/>
      <c r="AF16" s="322"/>
      <c r="AG16" s="322"/>
      <c r="AH16" s="322"/>
      <c r="AI16" s="322"/>
      <c r="AJ16" s="322"/>
      <c r="AK16" s="322"/>
      <c r="AL16" s="322"/>
      <c r="AN16" s="322" t="s">
        <v>161</v>
      </c>
      <c r="AO16" s="322"/>
      <c r="AP16" s="322"/>
      <c r="AQ16" s="322"/>
      <c r="AR16" s="322"/>
      <c r="AS16" s="322"/>
      <c r="AT16" s="322"/>
      <c r="AU16" s="322"/>
      <c r="AV16" s="322"/>
      <c r="AW16" s="322"/>
      <c r="AX16" s="322"/>
    </row>
    <row r="17" spans="1:50" ht="26.25" thickBot="1" x14ac:dyDescent="0.3">
      <c r="A17" s="323" t="s">
        <v>17</v>
      </c>
      <c r="B17" s="324"/>
      <c r="C17" s="324"/>
      <c r="D17" s="324"/>
      <c r="E17" s="324"/>
      <c r="F17" s="363" t="s">
        <v>108</v>
      </c>
      <c r="G17" s="324"/>
      <c r="H17" s="324"/>
      <c r="I17" s="330" t="s">
        <v>109</v>
      </c>
      <c r="J17" s="331"/>
      <c r="K17" s="332"/>
      <c r="L17" s="333" t="s">
        <v>110</v>
      </c>
      <c r="M17" s="334"/>
      <c r="N17" s="335"/>
      <c r="O17" s="13" t="s">
        <v>18</v>
      </c>
      <c r="P17" s="354" t="s">
        <v>19</v>
      </c>
      <c r="Q17" s="328"/>
      <c r="R17" s="324" t="s">
        <v>115</v>
      </c>
      <c r="S17" s="324"/>
      <c r="T17" s="324"/>
      <c r="U17" s="13" t="s">
        <v>18</v>
      </c>
      <c r="V17" s="354" t="s">
        <v>19</v>
      </c>
      <c r="W17" s="380"/>
      <c r="X17" s="327" t="s">
        <v>129</v>
      </c>
      <c r="Y17" s="328"/>
      <c r="Z17"/>
      <c r="AB17" s="329" t="s">
        <v>121</v>
      </c>
      <c r="AC17" s="314"/>
      <c r="AD17" s="314"/>
      <c r="AE17" s="314"/>
      <c r="AF17" s="314" t="s">
        <v>140</v>
      </c>
      <c r="AG17" s="314"/>
      <c r="AH17" s="314"/>
      <c r="AI17" s="314"/>
      <c r="AJ17" s="314"/>
      <c r="AK17" s="314"/>
      <c r="AL17" s="315"/>
      <c r="AN17" s="329" t="s">
        <v>121</v>
      </c>
      <c r="AO17" s="314"/>
      <c r="AP17" s="314"/>
      <c r="AQ17" s="314"/>
      <c r="AR17" s="314" t="s">
        <v>140</v>
      </c>
      <c r="AS17" s="314"/>
      <c r="AT17" s="314"/>
      <c r="AU17" s="314"/>
      <c r="AV17" s="314"/>
      <c r="AW17" s="314"/>
      <c r="AX17" s="315"/>
    </row>
    <row r="18" spans="1:50" ht="40.15" customHeight="1" thickBot="1" x14ac:dyDescent="0.25">
      <c r="A18" s="143" t="s">
        <v>25</v>
      </c>
      <c r="B18" s="142" t="s">
        <v>139</v>
      </c>
      <c r="C18" s="22" t="s">
        <v>10</v>
      </c>
      <c r="D18" s="19" t="s">
        <v>26</v>
      </c>
      <c r="E18" s="20" t="s">
        <v>27</v>
      </c>
      <c r="F18" s="18" t="s">
        <v>10</v>
      </c>
      <c r="G18" s="24" t="str">
        <f t="shared" ref="G18:G218" si="0">D18</f>
        <v>Acres</v>
      </c>
      <c r="H18" s="19" t="s">
        <v>28</v>
      </c>
      <c r="I18" s="21" t="s">
        <v>10</v>
      </c>
      <c r="J18" s="22" t="s">
        <v>29</v>
      </c>
      <c r="K18" s="23" t="s">
        <v>30</v>
      </c>
      <c r="L18" s="21" t="s">
        <v>10</v>
      </c>
      <c r="M18" s="24" t="s">
        <v>31</v>
      </c>
      <c r="N18" s="25" t="s">
        <v>32</v>
      </c>
      <c r="O18" s="259" t="s">
        <v>132</v>
      </c>
      <c r="P18" s="26" t="s">
        <v>16</v>
      </c>
      <c r="Q18" s="27" t="s">
        <v>33</v>
      </c>
      <c r="R18" s="28" t="s">
        <v>10</v>
      </c>
      <c r="S18" s="24" t="s">
        <v>31</v>
      </c>
      <c r="T18" s="25" t="s">
        <v>34</v>
      </c>
      <c r="U18" s="156" t="s">
        <v>132</v>
      </c>
      <c r="V18" s="29" t="s">
        <v>16</v>
      </c>
      <c r="W18" s="30" t="s">
        <v>35</v>
      </c>
      <c r="X18" s="106" t="s">
        <v>128</v>
      </c>
      <c r="Y18" s="27" t="s">
        <v>127</v>
      </c>
      <c r="Z18" s="158"/>
      <c r="AB18" s="18" t="s">
        <v>126</v>
      </c>
      <c r="AC18" s="22" t="s">
        <v>125</v>
      </c>
      <c r="AD18" s="111" t="s">
        <v>124</v>
      </c>
      <c r="AE18" s="111" t="s">
        <v>123</v>
      </c>
      <c r="AF18" s="149" t="s">
        <v>136</v>
      </c>
      <c r="AG18" s="149" t="s">
        <v>137</v>
      </c>
      <c r="AH18" s="149" t="s">
        <v>148</v>
      </c>
      <c r="AI18" s="22" t="s">
        <v>122</v>
      </c>
      <c r="AJ18" s="22" t="s">
        <v>133</v>
      </c>
      <c r="AK18" s="22" t="s">
        <v>130</v>
      </c>
      <c r="AL18" s="112" t="s">
        <v>131</v>
      </c>
      <c r="AN18" s="209" t="s">
        <v>160</v>
      </c>
      <c r="AO18" s="22" t="s">
        <v>125</v>
      </c>
      <c r="AP18" s="111" t="s">
        <v>124</v>
      </c>
      <c r="AQ18" s="111" t="s">
        <v>123</v>
      </c>
      <c r="AR18" s="149" t="s">
        <v>136</v>
      </c>
      <c r="AS18" s="149" t="s">
        <v>137</v>
      </c>
      <c r="AT18" s="149" t="s">
        <v>148</v>
      </c>
      <c r="AU18" s="22" t="s">
        <v>122</v>
      </c>
      <c r="AV18" s="22" t="s">
        <v>133</v>
      </c>
      <c r="AW18" s="22" t="s">
        <v>130</v>
      </c>
      <c r="AX18" s="112" t="s">
        <v>131</v>
      </c>
    </row>
    <row r="19" spans="1:50" ht="17.45" customHeight="1" x14ac:dyDescent="0.2">
      <c r="A19" s="31">
        <v>1</v>
      </c>
      <c r="B19" s="169"/>
      <c r="C19" s="183"/>
      <c r="D19" s="184"/>
      <c r="E19" s="214">
        <f>IF($G19=0,0,VLOOKUP(C19,'Cover Sheet'!$D$10:$F$22,3,0))</f>
        <v>0</v>
      </c>
      <c r="F19" s="215"/>
      <c r="G19" s="37">
        <f t="shared" si="0"/>
        <v>0</v>
      </c>
      <c r="H19" s="151">
        <f>IF($G19=0,0,VLOOKUP(F19,'Cover Sheet'!$D$10:$F$36,3,0))</f>
        <v>0</v>
      </c>
      <c r="I19" s="190"/>
      <c r="J19" s="33">
        <f>IF(I19=0,0,VLOOKUP(I19,'Cover Sheet'!$L$10:$M$13,2,0))</f>
        <v>0</v>
      </c>
      <c r="K19" s="34">
        <f>IF(J19&gt;0,H19*(1-J19),H19)</f>
        <v>0</v>
      </c>
      <c r="L19" s="190"/>
      <c r="M19" s="35">
        <f>IF(L19=0,0,VLOOKUP(L19,'Cover Sheet'!$L$14:$M$34,2,0))</f>
        <v>0</v>
      </c>
      <c r="N19" s="34">
        <f>IF(M19&gt;0,ROUNDUP(K19*(1-M19),2),K19)</f>
        <v>0</v>
      </c>
      <c r="O19" s="172"/>
      <c r="P19" s="36">
        <f>IF(L19="",0,VLOOKUP(L19,'Cover Sheet'!$L$14:$O$34,4,0))</f>
        <v>0</v>
      </c>
      <c r="Q19" s="207" t="str">
        <f>IF(L19="","-",IF(OR(L19="PP1",L19="P2"),P19*$D$10*E19*G19/12*43560,P19*$D$10*K19*G19/12*43560))</f>
        <v>-</v>
      </c>
      <c r="R19" s="206"/>
      <c r="S19" s="37">
        <f>IF(R19=0,0,VLOOKUP(R19,'Cover Sheet'!$L$14:$M$34,2,0))</f>
        <v>0</v>
      </c>
      <c r="T19" s="38">
        <f>IF(S19&gt;0,N19*(1-S19),N19)</f>
        <v>0</v>
      </c>
      <c r="U19" s="211"/>
      <c r="V19" s="36">
        <f>IF(R19="",0,VLOOKUP(R19,'Cover Sheet'!$L$14:$O$34,4,0))</f>
        <v>0</v>
      </c>
      <c r="W19" s="39" t="str">
        <f t="shared" ref="W19:W218" si="1">IF(R19="","-",V19*$D$10*N19*G19/12*43560)</f>
        <v>-</v>
      </c>
      <c r="X19" s="107">
        <f>IF(C19=0,0,VLOOKUP(C19,'Cover Sheet'!$D$10:$G$22,4,0))</f>
        <v>0</v>
      </c>
      <c r="Y19" s="32">
        <f>IF(F19=0,0,VLOOKUP(F19,'Cover Sheet'!$D$10:$G$36,4,0))</f>
        <v>0</v>
      </c>
      <c r="Z19" s="46"/>
      <c r="AB19" s="121">
        <f>Y19</f>
        <v>0</v>
      </c>
      <c r="AC19" s="241">
        <v>7.53</v>
      </c>
      <c r="AD19" s="123" t="str">
        <f t="shared" ref="AD19:AD37" si="2">IF(AB19=0,"-",1000/AB19-10)</f>
        <v>-</v>
      </c>
      <c r="AE19" s="124" t="str">
        <f>IF(AB19=0,"-",(AC19-0.2*AD19)^2/(AC19+0.8*AD19))</f>
        <v>-</v>
      </c>
      <c r="AF19" s="125" t="str">
        <f>Q19</f>
        <v>-</v>
      </c>
      <c r="AG19" s="195"/>
      <c r="AH19" s="125" t="str">
        <f>IF(AG19="","",AF19*AG19)</f>
        <v/>
      </c>
      <c r="AI19" s="122">
        <f t="shared" ref="AI19:AI218" si="3">IF(OR(AB19=0,L19=""),0,12*AH19/43560/D19)</f>
        <v>0</v>
      </c>
      <c r="AJ19" s="123" t="str">
        <f>IF(AB19=0,"-",IF(AE19-AI19&lt;0,0,AE19-AI19))</f>
        <v>-</v>
      </c>
      <c r="AK19" s="126">
        <f>IF(AB19=0,0,1000/(10+5*AC19+10*AJ19-10*(AJ19^2+1.25*AJ19*AC19)^(1/2)))</f>
        <v>0</v>
      </c>
      <c r="AL19" s="127">
        <f>AK19-AB19</f>
        <v>0</v>
      </c>
      <c r="AN19" s="121">
        <f>AK19</f>
        <v>0</v>
      </c>
      <c r="AO19" s="241">
        <v>7.53</v>
      </c>
      <c r="AP19" s="123" t="str">
        <f t="shared" ref="AP19:AP37" si="4">IF(AN19=0,"-",1000/AN19-10)</f>
        <v>-</v>
      </c>
      <c r="AQ19" s="124" t="str">
        <f t="shared" ref="AQ19:AQ29" si="5">IF(AN19=0,"-",(AO19-0.2*AP19)^2/(AO19+0.8*AP19))</f>
        <v>-</v>
      </c>
      <c r="AR19" s="125" t="str">
        <f>W19</f>
        <v>-</v>
      </c>
      <c r="AS19" s="195"/>
      <c r="AT19" s="125" t="str">
        <f>IF(AS19="","",AR19*AS19)</f>
        <v/>
      </c>
      <c r="AU19" s="122">
        <f>IF(OR(AN19=0,R19=""),0,12*AT19/43560/D19)</f>
        <v>0</v>
      </c>
      <c r="AV19" s="123" t="str">
        <f>IF(AN19=0,"-",IF(AQ19-AU19&lt;0,0,AQ19-AU19))</f>
        <v>-</v>
      </c>
      <c r="AW19" s="126">
        <f t="shared" ref="AW19:AW37" si="6">IF(AN19=0,0,1000/(10+5*AO19+10*AV19-10*(AV19^2+1.25*AV19*AO19)^(1/2)))</f>
        <v>0</v>
      </c>
      <c r="AX19" s="127">
        <f>AW19-AN19</f>
        <v>0</v>
      </c>
    </row>
    <row r="20" spans="1:50" ht="17.45" customHeight="1" x14ac:dyDescent="0.2">
      <c r="A20" s="41">
        <f>A19+1</f>
        <v>2</v>
      </c>
      <c r="B20" s="170"/>
      <c r="C20" s="185"/>
      <c r="D20" s="184"/>
      <c r="E20" s="216">
        <f>IF($G20=0,0,VLOOKUP(C20,'Cover Sheet'!$D$10:$F$22,3,0))</f>
        <v>0</v>
      </c>
      <c r="F20" s="217"/>
      <c r="G20" s="35">
        <f t="shared" si="0"/>
        <v>0</v>
      </c>
      <c r="H20" s="152">
        <f>IF($G20=0,0,VLOOKUP(F20,'Cover Sheet'!$D$10:$F$36,3,0))</f>
        <v>0</v>
      </c>
      <c r="I20" s="191"/>
      <c r="J20" s="33">
        <f>IF(I20=0,0,VLOOKUP(I20,'Cover Sheet'!$L$10:$M$13,2,0))</f>
        <v>0</v>
      </c>
      <c r="K20" s="34">
        <f t="shared" ref="K20:K218" si="7">IF(J20&gt;0,H20*(1-J20),H20)</f>
        <v>0</v>
      </c>
      <c r="L20" s="190"/>
      <c r="M20" s="33">
        <f>IF(L20=0,0,VLOOKUP(L20,'Cover Sheet'!$L$14:$M$34,2,0))</f>
        <v>0</v>
      </c>
      <c r="N20" s="34">
        <f t="shared" ref="N20:N218" si="8">IF(M20&gt;0,ROUNDUP(K20*(1-M20),2),K20)</f>
        <v>0</v>
      </c>
      <c r="O20" s="173"/>
      <c r="P20" s="42">
        <f>IF(L20="",0,VLOOKUP(L20,'Cover Sheet'!$L$14:$O$34,4,0))</f>
        <v>0</v>
      </c>
      <c r="Q20" s="208" t="str">
        <f>IF(L20="","-",IF(OR(L20="PP1",L20="P2"),P20*$D$10*E20*G20/12*43560,P20*$D$10*K20*G20/12*43560))</f>
        <v>-</v>
      </c>
      <c r="R20" s="193"/>
      <c r="S20" s="33">
        <f>IF(R20=0,0,VLOOKUP(R20,'Cover Sheet'!$L$14:$M$34,2,0))</f>
        <v>0</v>
      </c>
      <c r="T20" s="44">
        <f>IF(S20&gt;0,N20*(1-S20),N20)</f>
        <v>0</v>
      </c>
      <c r="U20" s="212"/>
      <c r="V20" s="42">
        <f>IF(R20="",0,VLOOKUP(R20,'Cover Sheet'!$L$14:$O$34,4,0))</f>
        <v>0</v>
      </c>
      <c r="W20" s="45" t="str">
        <f t="shared" si="1"/>
        <v>-</v>
      </c>
      <c r="X20" s="108">
        <f>IF(C20=0,0,VLOOKUP(C20,'Cover Sheet'!$D$10:$G$22,4,0))</f>
        <v>0</v>
      </c>
      <c r="Y20" s="49">
        <f>IF(F20=0,0,VLOOKUP(F20,'Cover Sheet'!$D$10:$G$36,4,0))</f>
        <v>0</v>
      </c>
      <c r="Z20" s="46"/>
      <c r="AB20" s="128">
        <f t="shared" ref="AB20:AB218" si="9">Y20</f>
        <v>0</v>
      </c>
      <c r="AC20" s="131">
        <f>$AC$19</f>
        <v>7.53</v>
      </c>
      <c r="AD20" s="130" t="str">
        <f t="shared" si="2"/>
        <v>-</v>
      </c>
      <c r="AE20" s="131" t="str">
        <f t="shared" ref="AE20:AE37" si="10">IF(AB20=0,"-",(AC20-0.2*AD20)^2/(AC20+0.8*AD20))</f>
        <v>-</v>
      </c>
      <c r="AF20" s="132" t="str">
        <f>Q20</f>
        <v>-</v>
      </c>
      <c r="AG20" s="196"/>
      <c r="AH20" s="132" t="str">
        <f t="shared" ref="AH20:AH218" si="11">IF(AG20="","",AF20*AG20)</f>
        <v/>
      </c>
      <c r="AI20" s="129">
        <f t="shared" si="3"/>
        <v>0</v>
      </c>
      <c r="AJ20" s="130" t="str">
        <f t="shared" ref="AJ20:AJ83" si="12">IF(AB20=0,"-",IF(AE20-AI20&lt;0,0,AE20-AI20))</f>
        <v>-</v>
      </c>
      <c r="AK20" s="133">
        <f t="shared" ref="AK20:AK37" si="13">IF(AB20=0,0,1000/(10+5*AC20+10*AJ20-10*(AJ20^2+1.25*AJ20*AC20)^(1/2)))</f>
        <v>0</v>
      </c>
      <c r="AL20" s="134">
        <f t="shared" ref="AL20:AL219" si="14">AK20-AB20</f>
        <v>0</v>
      </c>
      <c r="AN20" s="128">
        <f t="shared" ref="AN20:AN218" si="15">AK20</f>
        <v>0</v>
      </c>
      <c r="AO20" s="131">
        <f>$AC$19</f>
        <v>7.53</v>
      </c>
      <c r="AP20" s="130" t="str">
        <f t="shared" si="4"/>
        <v>-</v>
      </c>
      <c r="AQ20" s="131" t="str">
        <f t="shared" si="5"/>
        <v>-</v>
      </c>
      <c r="AR20" s="132" t="str">
        <f t="shared" ref="AR20:AR218" si="16">W20</f>
        <v>-</v>
      </c>
      <c r="AS20" s="196"/>
      <c r="AT20" s="132" t="str">
        <f t="shared" ref="AT20:AT218" si="17">IF(AS20="","",AR20*AS20)</f>
        <v/>
      </c>
      <c r="AU20" s="129">
        <f t="shared" ref="AU20:AU218" si="18">IF(OR(AN20=0,R20=""),0,12*AT20/43560/D20)</f>
        <v>0</v>
      </c>
      <c r="AV20" s="130" t="str">
        <f t="shared" ref="AV20:AV83" si="19">IF(AN20=0,"-",IF(AQ20-AU20&lt;0,0,AQ20-AU20))</f>
        <v>-</v>
      </c>
      <c r="AW20" s="133">
        <f t="shared" si="6"/>
        <v>0</v>
      </c>
      <c r="AX20" s="134">
        <f t="shared" ref="AX20:AX219" si="20">AW20-AN20</f>
        <v>0</v>
      </c>
    </row>
    <row r="21" spans="1:50" ht="17.45" customHeight="1" x14ac:dyDescent="0.2">
      <c r="A21" s="218">
        <f t="shared" ref="A21:A118" si="21">A20+1</f>
        <v>3</v>
      </c>
      <c r="B21" s="170"/>
      <c r="C21" s="185"/>
      <c r="D21" s="184"/>
      <c r="E21" s="216">
        <f>IF($G21=0,0,VLOOKUP(C21,'Cover Sheet'!$D$10:$F$22,3,0))</f>
        <v>0</v>
      </c>
      <c r="F21" s="217"/>
      <c r="G21" s="35">
        <f t="shared" si="0"/>
        <v>0</v>
      </c>
      <c r="H21" s="152">
        <f>IF($G21=0,0,VLOOKUP(F21,'Cover Sheet'!$D$10:$F$36,3,0))</f>
        <v>0</v>
      </c>
      <c r="I21" s="191"/>
      <c r="J21" s="33">
        <f>IF(I21=0,0,VLOOKUP(I21,'Cover Sheet'!$L$10:$M$13,2,0))</f>
        <v>0</v>
      </c>
      <c r="K21" s="34">
        <f t="shared" si="7"/>
        <v>0</v>
      </c>
      <c r="L21" s="190"/>
      <c r="M21" s="33">
        <f>IF(L21=0,0,VLOOKUP(L21,'Cover Sheet'!$L$14:$M$34,2,0))</f>
        <v>0</v>
      </c>
      <c r="N21" s="34">
        <f t="shared" si="8"/>
        <v>0</v>
      </c>
      <c r="O21" s="173"/>
      <c r="P21" s="42">
        <f>IF(L21="",0,VLOOKUP(L21,'Cover Sheet'!$L$14:$O$34,4,0))</f>
        <v>0</v>
      </c>
      <c r="Q21" s="43" t="str">
        <f t="shared" ref="Q21:Q218" si="22">IF(L21="","-",IF(OR(L21="PP1",L21="P2"),P21*$D$10*E21*G21/12*43560,P21*$D$10*K21*G21/12*43560))</f>
        <v>-</v>
      </c>
      <c r="R21" s="193"/>
      <c r="S21" s="33">
        <f>IF(R21=0,0,VLOOKUP(R21,'Cover Sheet'!$L$14:$M$34,2,0))</f>
        <v>0</v>
      </c>
      <c r="T21" s="44">
        <f t="shared" ref="T21:T218" si="23">IF(S21&gt;0,N21*(1-S21),N21)</f>
        <v>0</v>
      </c>
      <c r="U21" s="212"/>
      <c r="V21" s="42">
        <f>IF(R21="",0,VLOOKUP(R21,'Cover Sheet'!$L$14:$O$34,4,0))</f>
        <v>0</v>
      </c>
      <c r="W21" s="45" t="str">
        <f t="shared" si="1"/>
        <v>-</v>
      </c>
      <c r="X21" s="108">
        <f>IF(C21=0,0,VLOOKUP(C21,'Cover Sheet'!$D$10:$G$22,4,0))</f>
        <v>0</v>
      </c>
      <c r="Y21" s="49">
        <f>IF(F21=0,0,VLOOKUP(F21,'Cover Sheet'!$D$10:$G$36,4,0))</f>
        <v>0</v>
      </c>
      <c r="Z21" s="46"/>
      <c r="AB21" s="128">
        <f t="shared" si="9"/>
        <v>0</v>
      </c>
      <c r="AC21" s="131">
        <f t="shared" ref="AC21:AC219" si="24">$AC$19</f>
        <v>7.53</v>
      </c>
      <c r="AD21" s="130" t="str">
        <f t="shared" si="2"/>
        <v>-</v>
      </c>
      <c r="AE21" s="131" t="str">
        <f t="shared" si="10"/>
        <v>-</v>
      </c>
      <c r="AF21" s="132" t="str">
        <f t="shared" ref="AF21:AF37" si="25">Q21</f>
        <v>-</v>
      </c>
      <c r="AG21" s="196"/>
      <c r="AH21" s="132" t="str">
        <f t="shared" si="11"/>
        <v/>
      </c>
      <c r="AI21" s="129">
        <f t="shared" si="3"/>
        <v>0</v>
      </c>
      <c r="AJ21" s="130" t="str">
        <f t="shared" si="12"/>
        <v>-</v>
      </c>
      <c r="AK21" s="133">
        <f t="shared" si="13"/>
        <v>0</v>
      </c>
      <c r="AL21" s="134">
        <f t="shared" si="14"/>
        <v>0</v>
      </c>
      <c r="AN21" s="128">
        <f t="shared" si="15"/>
        <v>0</v>
      </c>
      <c r="AO21" s="131">
        <f t="shared" ref="AO21:AO219" si="26">$AC$19</f>
        <v>7.53</v>
      </c>
      <c r="AP21" s="130" t="str">
        <f t="shared" si="4"/>
        <v>-</v>
      </c>
      <c r="AQ21" s="131" t="str">
        <f t="shared" si="5"/>
        <v>-</v>
      </c>
      <c r="AR21" s="132" t="str">
        <f t="shared" si="16"/>
        <v>-</v>
      </c>
      <c r="AS21" s="196"/>
      <c r="AT21" s="132" t="str">
        <f t="shared" si="17"/>
        <v/>
      </c>
      <c r="AU21" s="129">
        <f t="shared" si="18"/>
        <v>0</v>
      </c>
      <c r="AV21" s="130" t="str">
        <f t="shared" si="19"/>
        <v>-</v>
      </c>
      <c r="AW21" s="133">
        <f t="shared" si="6"/>
        <v>0</v>
      </c>
      <c r="AX21" s="134">
        <f t="shared" si="20"/>
        <v>0</v>
      </c>
    </row>
    <row r="22" spans="1:50" ht="17.45" customHeight="1" x14ac:dyDescent="0.2">
      <c r="A22" s="218">
        <f t="shared" si="21"/>
        <v>4</v>
      </c>
      <c r="B22" s="170"/>
      <c r="C22" s="185"/>
      <c r="D22" s="184"/>
      <c r="E22" s="216">
        <f>IF($G22=0,0,VLOOKUP(C22,'Cover Sheet'!$D$10:$F$22,3,0))</f>
        <v>0</v>
      </c>
      <c r="F22" s="217"/>
      <c r="G22" s="35">
        <f t="shared" si="0"/>
        <v>0</v>
      </c>
      <c r="H22" s="152">
        <f>IF($G22=0,0,VLOOKUP(F22,'Cover Sheet'!$D$10:$F$36,3,0))</f>
        <v>0</v>
      </c>
      <c r="I22" s="191"/>
      <c r="J22" s="33">
        <f>IF(I22=0,0,VLOOKUP(I22,'Cover Sheet'!$L$10:$M$13,2,0))</f>
        <v>0</v>
      </c>
      <c r="K22" s="34">
        <f t="shared" si="7"/>
        <v>0</v>
      </c>
      <c r="L22" s="190"/>
      <c r="M22" s="33">
        <f>IF(L22=0,0,VLOOKUP(L22,'Cover Sheet'!$L$14:$M$34,2,0))</f>
        <v>0</v>
      </c>
      <c r="N22" s="34">
        <f t="shared" si="8"/>
        <v>0</v>
      </c>
      <c r="O22" s="173"/>
      <c r="P22" s="42">
        <f>IF(L22="",0,VLOOKUP(L22,'Cover Sheet'!$L$14:$O$34,4,0))</f>
        <v>0</v>
      </c>
      <c r="Q22" s="43" t="str">
        <f t="shared" si="22"/>
        <v>-</v>
      </c>
      <c r="R22" s="193"/>
      <c r="S22" s="33">
        <f>IF(R22=0,0,VLOOKUP(R22,'Cover Sheet'!$L$14:$M$34,2,0))</f>
        <v>0</v>
      </c>
      <c r="T22" s="44">
        <f t="shared" si="23"/>
        <v>0</v>
      </c>
      <c r="U22" s="212"/>
      <c r="V22" s="42">
        <f>IF(R22="",0,VLOOKUP(R22,'Cover Sheet'!$L$14:$O$34,4,0))</f>
        <v>0</v>
      </c>
      <c r="W22" s="45" t="str">
        <f t="shared" si="1"/>
        <v>-</v>
      </c>
      <c r="X22" s="108">
        <f>IF(C22=0,0,VLOOKUP(C22,'Cover Sheet'!$D$10:$G$22,4,0))</f>
        <v>0</v>
      </c>
      <c r="Y22" s="49">
        <f>IF(F22=0,0,VLOOKUP(F22,'Cover Sheet'!$D$10:$G$36,4,0))</f>
        <v>0</v>
      </c>
      <c r="Z22" s="46"/>
      <c r="AB22" s="128">
        <f t="shared" si="9"/>
        <v>0</v>
      </c>
      <c r="AC22" s="131">
        <f t="shared" si="24"/>
        <v>7.53</v>
      </c>
      <c r="AD22" s="130" t="str">
        <f t="shared" si="2"/>
        <v>-</v>
      </c>
      <c r="AE22" s="131" t="str">
        <f t="shared" si="10"/>
        <v>-</v>
      </c>
      <c r="AF22" s="132" t="str">
        <f t="shared" si="25"/>
        <v>-</v>
      </c>
      <c r="AG22" s="196"/>
      <c r="AH22" s="132" t="str">
        <f t="shared" si="11"/>
        <v/>
      </c>
      <c r="AI22" s="129">
        <f t="shared" si="3"/>
        <v>0</v>
      </c>
      <c r="AJ22" s="130" t="str">
        <f t="shared" si="12"/>
        <v>-</v>
      </c>
      <c r="AK22" s="133">
        <f t="shared" si="13"/>
        <v>0</v>
      </c>
      <c r="AL22" s="134">
        <f t="shared" si="14"/>
        <v>0</v>
      </c>
      <c r="AN22" s="128">
        <f t="shared" si="15"/>
        <v>0</v>
      </c>
      <c r="AO22" s="131">
        <f t="shared" si="26"/>
        <v>7.53</v>
      </c>
      <c r="AP22" s="130" t="str">
        <f t="shared" si="4"/>
        <v>-</v>
      </c>
      <c r="AQ22" s="131" t="str">
        <f t="shared" si="5"/>
        <v>-</v>
      </c>
      <c r="AR22" s="132" t="str">
        <f t="shared" si="16"/>
        <v>-</v>
      </c>
      <c r="AS22" s="196"/>
      <c r="AT22" s="132" t="str">
        <f t="shared" si="17"/>
        <v/>
      </c>
      <c r="AU22" s="129">
        <f t="shared" si="18"/>
        <v>0</v>
      </c>
      <c r="AV22" s="130" t="str">
        <f t="shared" si="19"/>
        <v>-</v>
      </c>
      <c r="AW22" s="133">
        <f t="shared" si="6"/>
        <v>0</v>
      </c>
      <c r="AX22" s="134">
        <f t="shared" si="20"/>
        <v>0</v>
      </c>
    </row>
    <row r="23" spans="1:50" ht="18.95" customHeight="1" x14ac:dyDescent="0.2">
      <c r="A23" s="218">
        <f t="shared" si="21"/>
        <v>5</v>
      </c>
      <c r="B23" s="170"/>
      <c r="C23" s="185"/>
      <c r="D23" s="184"/>
      <c r="E23" s="216">
        <f>IF($G23=0,0,VLOOKUP(C23,'Cover Sheet'!$D$10:$F$22,3,0))</f>
        <v>0</v>
      </c>
      <c r="F23" s="217"/>
      <c r="G23" s="35">
        <f t="shared" si="0"/>
        <v>0</v>
      </c>
      <c r="H23" s="152">
        <f>IF($G23=0,0,VLOOKUP(F23,'Cover Sheet'!$D$10:$F$36,3,0))</f>
        <v>0</v>
      </c>
      <c r="I23" s="191"/>
      <c r="J23" s="33">
        <f>IF(I23=0,0,VLOOKUP(I23,'Cover Sheet'!$L$10:$M$13,2,0))</f>
        <v>0</v>
      </c>
      <c r="K23" s="34">
        <f t="shared" si="7"/>
        <v>0</v>
      </c>
      <c r="L23" s="190"/>
      <c r="M23" s="33">
        <f>IF(L23=0,0,VLOOKUP(L23,'Cover Sheet'!$L$14:$M$34,2,0))</f>
        <v>0</v>
      </c>
      <c r="N23" s="34">
        <f t="shared" si="8"/>
        <v>0</v>
      </c>
      <c r="O23" s="173"/>
      <c r="P23" s="42">
        <f>IF(L23="",0,VLOOKUP(L23,'Cover Sheet'!$L$14:$O$34,4,0))</f>
        <v>0</v>
      </c>
      <c r="Q23" s="43" t="str">
        <f t="shared" si="22"/>
        <v>-</v>
      </c>
      <c r="R23" s="193"/>
      <c r="S23" s="33">
        <f>IF(R23=0,0,VLOOKUP(R23,'Cover Sheet'!$L$14:$M$34,2,0))</f>
        <v>0</v>
      </c>
      <c r="T23" s="44">
        <f t="shared" si="23"/>
        <v>0</v>
      </c>
      <c r="U23" s="212"/>
      <c r="V23" s="42">
        <f>IF(R23="",0,VLOOKUP(R23,'Cover Sheet'!$L$14:$O$34,4,0))</f>
        <v>0</v>
      </c>
      <c r="W23" s="45" t="str">
        <f t="shared" si="1"/>
        <v>-</v>
      </c>
      <c r="X23" s="108">
        <f>IF(C23=0,0,VLOOKUP(C23,'Cover Sheet'!$D$10:$G$22,4,0))</f>
        <v>0</v>
      </c>
      <c r="Y23" s="49">
        <f>IF(F23=0,0,VLOOKUP(F23,'Cover Sheet'!$D$10:$G$36,4,0))</f>
        <v>0</v>
      </c>
      <c r="Z23" s="46"/>
      <c r="AB23" s="128">
        <f t="shared" si="9"/>
        <v>0</v>
      </c>
      <c r="AC23" s="131">
        <f t="shared" si="24"/>
        <v>7.53</v>
      </c>
      <c r="AD23" s="130" t="str">
        <f t="shared" si="2"/>
        <v>-</v>
      </c>
      <c r="AE23" s="131" t="str">
        <f t="shared" si="10"/>
        <v>-</v>
      </c>
      <c r="AF23" s="132" t="str">
        <f t="shared" si="25"/>
        <v>-</v>
      </c>
      <c r="AG23" s="196"/>
      <c r="AH23" s="132" t="str">
        <f t="shared" si="11"/>
        <v/>
      </c>
      <c r="AI23" s="129">
        <f t="shared" si="3"/>
        <v>0</v>
      </c>
      <c r="AJ23" s="130" t="str">
        <f t="shared" si="12"/>
        <v>-</v>
      </c>
      <c r="AK23" s="133">
        <f t="shared" si="13"/>
        <v>0</v>
      </c>
      <c r="AL23" s="134">
        <f t="shared" si="14"/>
        <v>0</v>
      </c>
      <c r="AN23" s="128">
        <f t="shared" si="15"/>
        <v>0</v>
      </c>
      <c r="AO23" s="131">
        <f t="shared" si="26"/>
        <v>7.53</v>
      </c>
      <c r="AP23" s="130" t="str">
        <f t="shared" si="4"/>
        <v>-</v>
      </c>
      <c r="AQ23" s="131" t="str">
        <f t="shared" si="5"/>
        <v>-</v>
      </c>
      <c r="AR23" s="132" t="str">
        <f t="shared" si="16"/>
        <v>-</v>
      </c>
      <c r="AS23" s="196"/>
      <c r="AT23" s="132" t="str">
        <f t="shared" si="17"/>
        <v/>
      </c>
      <c r="AU23" s="129">
        <f t="shared" si="18"/>
        <v>0</v>
      </c>
      <c r="AV23" s="130" t="str">
        <f t="shared" si="19"/>
        <v>-</v>
      </c>
      <c r="AW23" s="133">
        <f t="shared" si="6"/>
        <v>0</v>
      </c>
      <c r="AX23" s="134">
        <f t="shared" si="20"/>
        <v>0</v>
      </c>
    </row>
    <row r="24" spans="1:50" ht="18.95" customHeight="1" x14ac:dyDescent="0.2">
      <c r="A24" s="218">
        <f t="shared" si="21"/>
        <v>6</v>
      </c>
      <c r="B24" s="170"/>
      <c r="C24" s="185"/>
      <c r="D24" s="184"/>
      <c r="E24" s="216">
        <f>IF($G24=0,0,VLOOKUP(C24,'Cover Sheet'!$D$10:$F$22,3,0))</f>
        <v>0</v>
      </c>
      <c r="F24" s="217"/>
      <c r="G24" s="35">
        <f t="shared" si="0"/>
        <v>0</v>
      </c>
      <c r="H24" s="152">
        <f>IF($G24=0,0,VLOOKUP(F24,'Cover Sheet'!$D$10:$F$36,3,0))</f>
        <v>0</v>
      </c>
      <c r="I24" s="191"/>
      <c r="J24" s="33">
        <f>IF(I24=0,0,VLOOKUP(I24,'Cover Sheet'!$L$10:$M$13,2,0))</f>
        <v>0</v>
      </c>
      <c r="K24" s="34">
        <f t="shared" si="7"/>
        <v>0</v>
      </c>
      <c r="L24" s="190"/>
      <c r="M24" s="33">
        <f>IF(L24=0,0,VLOOKUP(L24,'Cover Sheet'!$L$14:$M$34,2,0))</f>
        <v>0</v>
      </c>
      <c r="N24" s="34">
        <f t="shared" si="8"/>
        <v>0</v>
      </c>
      <c r="O24" s="173"/>
      <c r="P24" s="42">
        <f>IF(L24="",0,VLOOKUP(L24,'Cover Sheet'!$L$14:$O$34,4,0))</f>
        <v>0</v>
      </c>
      <c r="Q24" s="43" t="str">
        <f t="shared" si="22"/>
        <v>-</v>
      </c>
      <c r="R24" s="193"/>
      <c r="S24" s="33">
        <f>IF(R24=0,0,VLOOKUP(R24,'Cover Sheet'!$L$14:$M$34,2,0))</f>
        <v>0</v>
      </c>
      <c r="T24" s="44">
        <f t="shared" si="23"/>
        <v>0</v>
      </c>
      <c r="U24" s="212"/>
      <c r="V24" s="42">
        <f>IF(R24="",0,VLOOKUP(R24,'Cover Sheet'!$L$14:$O$34,4,0))</f>
        <v>0</v>
      </c>
      <c r="W24" s="45" t="str">
        <f t="shared" si="1"/>
        <v>-</v>
      </c>
      <c r="X24" s="108">
        <f>IF(C24=0,0,VLOOKUP(C24,'Cover Sheet'!$D$10:$G$22,4,0))</f>
        <v>0</v>
      </c>
      <c r="Y24" s="49">
        <f>IF(F24=0,0,VLOOKUP(F24,'Cover Sheet'!$D$10:$G$36,4,0))</f>
        <v>0</v>
      </c>
      <c r="Z24" s="46"/>
      <c r="AB24" s="128">
        <f t="shared" si="9"/>
        <v>0</v>
      </c>
      <c r="AC24" s="131">
        <f t="shared" si="24"/>
        <v>7.53</v>
      </c>
      <c r="AD24" s="130" t="str">
        <f t="shared" si="2"/>
        <v>-</v>
      </c>
      <c r="AE24" s="131" t="str">
        <f t="shared" si="10"/>
        <v>-</v>
      </c>
      <c r="AF24" s="132" t="str">
        <f t="shared" si="25"/>
        <v>-</v>
      </c>
      <c r="AG24" s="196"/>
      <c r="AH24" s="132" t="str">
        <f t="shared" si="11"/>
        <v/>
      </c>
      <c r="AI24" s="129">
        <f t="shared" si="3"/>
        <v>0</v>
      </c>
      <c r="AJ24" s="130" t="str">
        <f t="shared" si="12"/>
        <v>-</v>
      </c>
      <c r="AK24" s="133">
        <f t="shared" si="13"/>
        <v>0</v>
      </c>
      <c r="AL24" s="134">
        <f t="shared" si="14"/>
        <v>0</v>
      </c>
      <c r="AN24" s="128">
        <f t="shared" si="15"/>
        <v>0</v>
      </c>
      <c r="AO24" s="131">
        <f t="shared" si="26"/>
        <v>7.53</v>
      </c>
      <c r="AP24" s="130" t="str">
        <f t="shared" si="4"/>
        <v>-</v>
      </c>
      <c r="AQ24" s="131" t="str">
        <f t="shared" si="5"/>
        <v>-</v>
      </c>
      <c r="AR24" s="129" t="str">
        <f t="shared" si="16"/>
        <v>-</v>
      </c>
      <c r="AS24" s="196"/>
      <c r="AT24" s="132" t="str">
        <f t="shared" si="17"/>
        <v/>
      </c>
      <c r="AU24" s="129">
        <f t="shared" si="18"/>
        <v>0</v>
      </c>
      <c r="AV24" s="130" t="str">
        <f t="shared" si="19"/>
        <v>-</v>
      </c>
      <c r="AW24" s="133">
        <f t="shared" si="6"/>
        <v>0</v>
      </c>
      <c r="AX24" s="134">
        <f t="shared" si="20"/>
        <v>0</v>
      </c>
    </row>
    <row r="25" spans="1:50" ht="18.95" customHeight="1" x14ac:dyDescent="0.2">
      <c r="A25" s="218">
        <f t="shared" si="21"/>
        <v>7</v>
      </c>
      <c r="B25" s="170"/>
      <c r="C25" s="185"/>
      <c r="D25" s="184"/>
      <c r="E25" s="216">
        <f>IF($G25=0,0,VLOOKUP(C25,'Cover Sheet'!$D$10:$F$22,3,0))</f>
        <v>0</v>
      </c>
      <c r="F25" s="217"/>
      <c r="G25" s="35">
        <f t="shared" si="0"/>
        <v>0</v>
      </c>
      <c r="H25" s="152">
        <f>IF($G25=0,0,VLOOKUP(F25,'Cover Sheet'!$D$10:$F$36,3,0))</f>
        <v>0</v>
      </c>
      <c r="I25" s="191"/>
      <c r="J25" s="33">
        <f>IF(I25=0,0,VLOOKUP(I25,'Cover Sheet'!$L$10:$M$13,2,0))</f>
        <v>0</v>
      </c>
      <c r="K25" s="34">
        <f t="shared" si="7"/>
        <v>0</v>
      </c>
      <c r="L25" s="191"/>
      <c r="M25" s="33">
        <f>IF(L25=0,0,VLOOKUP(L25,'Cover Sheet'!$L$14:$M$34,2,0))</f>
        <v>0</v>
      </c>
      <c r="N25" s="34">
        <f t="shared" si="8"/>
        <v>0</v>
      </c>
      <c r="O25" s="173"/>
      <c r="P25" s="42">
        <f>IF(L25="",0,VLOOKUP(L25,'Cover Sheet'!$L$14:$O$34,4,0))</f>
        <v>0</v>
      </c>
      <c r="Q25" s="43" t="str">
        <f t="shared" si="22"/>
        <v>-</v>
      </c>
      <c r="R25" s="193"/>
      <c r="S25" s="33">
        <f>IF(R25=0,0,VLOOKUP(R25,'Cover Sheet'!$L$14:$M$34,2,0))</f>
        <v>0</v>
      </c>
      <c r="T25" s="44">
        <f t="shared" si="23"/>
        <v>0</v>
      </c>
      <c r="U25" s="212"/>
      <c r="V25" s="42">
        <f>IF(R25="",0,VLOOKUP(R25,'Cover Sheet'!$L$14:$O$34,4,0))</f>
        <v>0</v>
      </c>
      <c r="W25" s="45" t="str">
        <f t="shared" si="1"/>
        <v>-</v>
      </c>
      <c r="X25" s="108">
        <f>IF(C25=0,0,VLOOKUP(C25,'Cover Sheet'!$D$10:$G$22,4,0))</f>
        <v>0</v>
      </c>
      <c r="Y25" s="49">
        <f>IF(F25=0,0,VLOOKUP(F25,'Cover Sheet'!$D$10:$G$36,4,0))</f>
        <v>0</v>
      </c>
      <c r="Z25" s="46"/>
      <c r="AB25" s="128">
        <f t="shared" si="9"/>
        <v>0</v>
      </c>
      <c r="AC25" s="131">
        <f t="shared" si="24"/>
        <v>7.53</v>
      </c>
      <c r="AD25" s="130" t="str">
        <f t="shared" si="2"/>
        <v>-</v>
      </c>
      <c r="AE25" s="131" t="str">
        <f t="shared" si="10"/>
        <v>-</v>
      </c>
      <c r="AF25" s="132" t="str">
        <f t="shared" si="25"/>
        <v>-</v>
      </c>
      <c r="AG25" s="196"/>
      <c r="AH25" s="132" t="str">
        <f t="shared" si="11"/>
        <v/>
      </c>
      <c r="AI25" s="129">
        <f t="shared" si="3"/>
        <v>0</v>
      </c>
      <c r="AJ25" s="130" t="str">
        <f t="shared" si="12"/>
        <v>-</v>
      </c>
      <c r="AK25" s="133">
        <f t="shared" si="13"/>
        <v>0</v>
      </c>
      <c r="AL25" s="134">
        <f t="shared" si="14"/>
        <v>0</v>
      </c>
      <c r="AN25" s="128">
        <f t="shared" si="15"/>
        <v>0</v>
      </c>
      <c r="AO25" s="131">
        <f t="shared" si="26"/>
        <v>7.53</v>
      </c>
      <c r="AP25" s="130" t="str">
        <f t="shared" si="4"/>
        <v>-</v>
      </c>
      <c r="AQ25" s="131" t="str">
        <f t="shared" si="5"/>
        <v>-</v>
      </c>
      <c r="AR25" s="129" t="str">
        <f t="shared" si="16"/>
        <v>-</v>
      </c>
      <c r="AS25" s="196"/>
      <c r="AT25" s="132" t="str">
        <f t="shared" si="17"/>
        <v/>
      </c>
      <c r="AU25" s="129">
        <f t="shared" si="18"/>
        <v>0</v>
      </c>
      <c r="AV25" s="130" t="str">
        <f t="shared" si="19"/>
        <v>-</v>
      </c>
      <c r="AW25" s="133">
        <f t="shared" si="6"/>
        <v>0</v>
      </c>
      <c r="AX25" s="134">
        <f t="shared" si="20"/>
        <v>0</v>
      </c>
    </row>
    <row r="26" spans="1:50" ht="18.95" customHeight="1" x14ac:dyDescent="0.2">
      <c r="A26" s="218">
        <f t="shared" si="21"/>
        <v>8</v>
      </c>
      <c r="B26" s="170"/>
      <c r="C26" s="185"/>
      <c r="D26" s="184"/>
      <c r="E26" s="216">
        <f>IF($G26=0,0,VLOOKUP(C26,'Cover Sheet'!$D$10:$F$22,3,0))</f>
        <v>0</v>
      </c>
      <c r="F26" s="217"/>
      <c r="G26" s="35">
        <f t="shared" si="0"/>
        <v>0</v>
      </c>
      <c r="H26" s="152">
        <f>IF($G26=0,0,VLOOKUP(F26,'Cover Sheet'!$D$10:$F$36,3,0))</f>
        <v>0</v>
      </c>
      <c r="I26" s="191"/>
      <c r="J26" s="33">
        <f>IF(I26=0,0,VLOOKUP(I26,'Cover Sheet'!$L$10:$M$13,2,0))</f>
        <v>0</v>
      </c>
      <c r="K26" s="34">
        <f t="shared" si="7"/>
        <v>0</v>
      </c>
      <c r="L26" s="191"/>
      <c r="M26" s="33">
        <f>IF(L26=0,0,VLOOKUP(L26,'Cover Sheet'!$L$14:$M$34,2,0))</f>
        <v>0</v>
      </c>
      <c r="N26" s="34">
        <f t="shared" si="8"/>
        <v>0</v>
      </c>
      <c r="O26" s="173"/>
      <c r="P26" s="42">
        <f>IF(L26="",0,VLOOKUP(L26,'Cover Sheet'!$L$14:$O$34,4,0))</f>
        <v>0</v>
      </c>
      <c r="Q26" s="43" t="str">
        <f t="shared" si="22"/>
        <v>-</v>
      </c>
      <c r="R26" s="193"/>
      <c r="S26" s="33">
        <f>IF(R26=0,0,VLOOKUP(R26,'Cover Sheet'!$L$14:$M$34,2,0))</f>
        <v>0</v>
      </c>
      <c r="T26" s="44">
        <f t="shared" si="23"/>
        <v>0</v>
      </c>
      <c r="U26" s="212"/>
      <c r="V26" s="42">
        <f>IF(R26="",0,VLOOKUP(R26,'Cover Sheet'!$L$14:$O$34,4,0))</f>
        <v>0</v>
      </c>
      <c r="W26" s="45" t="str">
        <f t="shared" si="1"/>
        <v>-</v>
      </c>
      <c r="X26" s="108">
        <f>IF(C26=0,0,VLOOKUP(C26,'Cover Sheet'!$D$10:$G$22,4,0))</f>
        <v>0</v>
      </c>
      <c r="Y26" s="49">
        <f>IF(F26=0,0,VLOOKUP(F26,'Cover Sheet'!$D$10:$G$36,4,0))</f>
        <v>0</v>
      </c>
      <c r="Z26" s="46"/>
      <c r="AB26" s="128">
        <f t="shared" si="9"/>
        <v>0</v>
      </c>
      <c r="AC26" s="131">
        <f t="shared" si="24"/>
        <v>7.53</v>
      </c>
      <c r="AD26" s="130" t="str">
        <f t="shared" si="2"/>
        <v>-</v>
      </c>
      <c r="AE26" s="131" t="str">
        <f t="shared" si="10"/>
        <v>-</v>
      </c>
      <c r="AF26" s="132" t="str">
        <f t="shared" si="25"/>
        <v>-</v>
      </c>
      <c r="AG26" s="196"/>
      <c r="AH26" s="132" t="str">
        <f t="shared" si="11"/>
        <v/>
      </c>
      <c r="AI26" s="129">
        <f t="shared" si="3"/>
        <v>0</v>
      </c>
      <c r="AJ26" s="130" t="str">
        <f t="shared" si="12"/>
        <v>-</v>
      </c>
      <c r="AK26" s="133">
        <f t="shared" si="13"/>
        <v>0</v>
      </c>
      <c r="AL26" s="134">
        <f t="shared" si="14"/>
        <v>0</v>
      </c>
      <c r="AN26" s="128">
        <f t="shared" si="15"/>
        <v>0</v>
      </c>
      <c r="AO26" s="131">
        <f t="shared" si="26"/>
        <v>7.53</v>
      </c>
      <c r="AP26" s="130" t="str">
        <f t="shared" si="4"/>
        <v>-</v>
      </c>
      <c r="AQ26" s="131" t="str">
        <f t="shared" si="5"/>
        <v>-</v>
      </c>
      <c r="AR26" s="129" t="str">
        <f t="shared" si="16"/>
        <v>-</v>
      </c>
      <c r="AS26" s="196"/>
      <c r="AT26" s="132" t="str">
        <f t="shared" si="17"/>
        <v/>
      </c>
      <c r="AU26" s="129">
        <f t="shared" si="18"/>
        <v>0</v>
      </c>
      <c r="AV26" s="130" t="str">
        <f t="shared" si="19"/>
        <v>-</v>
      </c>
      <c r="AW26" s="133">
        <f t="shared" si="6"/>
        <v>0</v>
      </c>
      <c r="AX26" s="134">
        <f t="shared" si="20"/>
        <v>0</v>
      </c>
    </row>
    <row r="27" spans="1:50" ht="18.95" customHeight="1" x14ac:dyDescent="0.2">
      <c r="A27" s="218">
        <f t="shared" si="21"/>
        <v>9</v>
      </c>
      <c r="B27" s="170"/>
      <c r="C27" s="185"/>
      <c r="D27" s="184"/>
      <c r="E27" s="216">
        <f>IF($G27=0,0,VLOOKUP(C27,'Cover Sheet'!$D$10:$F$22,3,0))</f>
        <v>0</v>
      </c>
      <c r="F27" s="217"/>
      <c r="G27" s="35">
        <f t="shared" si="0"/>
        <v>0</v>
      </c>
      <c r="H27" s="152">
        <f>IF($G27=0,0,VLOOKUP(F27,'Cover Sheet'!$D$10:$F$36,3,0))</f>
        <v>0</v>
      </c>
      <c r="I27" s="191"/>
      <c r="J27" s="33">
        <f>IF(I27=0,0,VLOOKUP(I27,'Cover Sheet'!$L$10:$M$13,2,0))</f>
        <v>0</v>
      </c>
      <c r="K27" s="34">
        <f t="shared" si="7"/>
        <v>0</v>
      </c>
      <c r="L27" s="191"/>
      <c r="M27" s="33">
        <f>IF(L27=0,0,VLOOKUP(L27,'Cover Sheet'!$L$14:$M$34,2,0))</f>
        <v>0</v>
      </c>
      <c r="N27" s="34">
        <f t="shared" si="8"/>
        <v>0</v>
      </c>
      <c r="O27" s="173"/>
      <c r="P27" s="42">
        <f>IF(L27="",0,VLOOKUP(L27,'Cover Sheet'!$L$14:$O$34,4,0))</f>
        <v>0</v>
      </c>
      <c r="Q27" s="43" t="str">
        <f t="shared" si="22"/>
        <v>-</v>
      </c>
      <c r="R27" s="193"/>
      <c r="S27" s="33">
        <f>IF(R27=0,0,VLOOKUP(R27,'Cover Sheet'!$L$14:$M$34,2,0))</f>
        <v>0</v>
      </c>
      <c r="T27" s="44">
        <f t="shared" si="23"/>
        <v>0</v>
      </c>
      <c r="U27" s="212"/>
      <c r="V27" s="42">
        <f>IF(R27="",0,VLOOKUP(R27,'Cover Sheet'!$L$14:$O$34,4,0))</f>
        <v>0</v>
      </c>
      <c r="W27" s="45" t="str">
        <f t="shared" si="1"/>
        <v>-</v>
      </c>
      <c r="X27" s="108">
        <f>IF(C27=0,0,VLOOKUP(C27,'Cover Sheet'!$D$10:$G$22,4,0))</f>
        <v>0</v>
      </c>
      <c r="Y27" s="49">
        <f>IF(F27=0,0,VLOOKUP(F27,'Cover Sheet'!$D$10:$G$36,4,0))</f>
        <v>0</v>
      </c>
      <c r="Z27" s="46"/>
      <c r="AB27" s="128">
        <f t="shared" si="9"/>
        <v>0</v>
      </c>
      <c r="AC27" s="131">
        <f t="shared" si="24"/>
        <v>7.53</v>
      </c>
      <c r="AD27" s="130" t="str">
        <f t="shared" si="2"/>
        <v>-</v>
      </c>
      <c r="AE27" s="131" t="str">
        <f t="shared" si="10"/>
        <v>-</v>
      </c>
      <c r="AF27" s="132" t="str">
        <f t="shared" si="25"/>
        <v>-</v>
      </c>
      <c r="AG27" s="196"/>
      <c r="AH27" s="132" t="str">
        <f t="shared" si="11"/>
        <v/>
      </c>
      <c r="AI27" s="129">
        <f t="shared" si="3"/>
        <v>0</v>
      </c>
      <c r="AJ27" s="130" t="str">
        <f t="shared" si="12"/>
        <v>-</v>
      </c>
      <c r="AK27" s="133">
        <f t="shared" si="13"/>
        <v>0</v>
      </c>
      <c r="AL27" s="134">
        <f t="shared" si="14"/>
        <v>0</v>
      </c>
      <c r="AN27" s="128">
        <f t="shared" si="15"/>
        <v>0</v>
      </c>
      <c r="AO27" s="131">
        <f t="shared" si="26"/>
        <v>7.53</v>
      </c>
      <c r="AP27" s="130" t="str">
        <f t="shared" si="4"/>
        <v>-</v>
      </c>
      <c r="AQ27" s="131" t="str">
        <f t="shared" si="5"/>
        <v>-</v>
      </c>
      <c r="AR27" s="129" t="str">
        <f t="shared" si="16"/>
        <v>-</v>
      </c>
      <c r="AS27" s="196"/>
      <c r="AT27" s="132" t="str">
        <f t="shared" si="17"/>
        <v/>
      </c>
      <c r="AU27" s="129">
        <f t="shared" si="18"/>
        <v>0</v>
      </c>
      <c r="AV27" s="130" t="str">
        <f t="shared" si="19"/>
        <v>-</v>
      </c>
      <c r="AW27" s="133">
        <f t="shared" si="6"/>
        <v>0</v>
      </c>
      <c r="AX27" s="134">
        <f t="shared" si="20"/>
        <v>0</v>
      </c>
    </row>
    <row r="28" spans="1:50" ht="18.95" customHeight="1" x14ac:dyDescent="0.2">
      <c r="A28" s="218">
        <f t="shared" si="21"/>
        <v>10</v>
      </c>
      <c r="B28" s="170"/>
      <c r="C28" s="185"/>
      <c r="D28" s="184"/>
      <c r="E28" s="216">
        <f>IF($G28=0,0,VLOOKUP(C28,'Cover Sheet'!$D$10:$F$22,3,0))</f>
        <v>0</v>
      </c>
      <c r="F28" s="217"/>
      <c r="G28" s="35">
        <f t="shared" si="0"/>
        <v>0</v>
      </c>
      <c r="H28" s="152">
        <f>IF($G28=0,0,VLOOKUP(F28,'Cover Sheet'!$D$10:$F$36,3,0))</f>
        <v>0</v>
      </c>
      <c r="I28" s="191"/>
      <c r="J28" s="33">
        <f>IF(I28=0,0,VLOOKUP(I28,'Cover Sheet'!$L$10:$M$13,2,0))</f>
        <v>0</v>
      </c>
      <c r="K28" s="34">
        <f t="shared" si="7"/>
        <v>0</v>
      </c>
      <c r="L28" s="191"/>
      <c r="M28" s="33">
        <f>IF(L28=0,0,VLOOKUP(L28,'Cover Sheet'!$L$14:$M$34,2,0))</f>
        <v>0</v>
      </c>
      <c r="N28" s="34">
        <f t="shared" si="8"/>
        <v>0</v>
      </c>
      <c r="O28" s="173"/>
      <c r="P28" s="42">
        <f>IF(L28="",0,VLOOKUP(L28,'Cover Sheet'!$L$14:$O$34,4,0))</f>
        <v>0</v>
      </c>
      <c r="Q28" s="43" t="str">
        <f t="shared" si="22"/>
        <v>-</v>
      </c>
      <c r="R28" s="193"/>
      <c r="S28" s="33">
        <f>IF(R28=0,0,VLOOKUP(R28,'Cover Sheet'!$L$14:$M$34,2,0))</f>
        <v>0</v>
      </c>
      <c r="T28" s="44">
        <f t="shared" si="23"/>
        <v>0</v>
      </c>
      <c r="U28" s="212"/>
      <c r="V28" s="42">
        <f>IF(R28="",0,VLOOKUP(R28,'Cover Sheet'!$L$14:$O$34,4,0))</f>
        <v>0</v>
      </c>
      <c r="W28" s="45" t="str">
        <f t="shared" si="1"/>
        <v>-</v>
      </c>
      <c r="X28" s="108">
        <f>IF(C28=0,0,VLOOKUP(C28,'Cover Sheet'!$D$10:$G$22,4,0))</f>
        <v>0</v>
      </c>
      <c r="Y28" s="49">
        <f>IF(F28=0,0,VLOOKUP(F28,'Cover Sheet'!$D$10:$G$36,4,0))</f>
        <v>0</v>
      </c>
      <c r="Z28" s="46"/>
      <c r="AB28" s="128">
        <f t="shared" si="9"/>
        <v>0</v>
      </c>
      <c r="AC28" s="131">
        <f t="shared" si="24"/>
        <v>7.53</v>
      </c>
      <c r="AD28" s="130" t="str">
        <f t="shared" si="2"/>
        <v>-</v>
      </c>
      <c r="AE28" s="131" t="str">
        <f t="shared" si="10"/>
        <v>-</v>
      </c>
      <c r="AF28" s="132" t="str">
        <f t="shared" si="25"/>
        <v>-</v>
      </c>
      <c r="AG28" s="196"/>
      <c r="AH28" s="132" t="str">
        <f t="shared" si="11"/>
        <v/>
      </c>
      <c r="AI28" s="129">
        <f t="shared" si="3"/>
        <v>0</v>
      </c>
      <c r="AJ28" s="130" t="str">
        <f t="shared" si="12"/>
        <v>-</v>
      </c>
      <c r="AK28" s="133">
        <f t="shared" si="13"/>
        <v>0</v>
      </c>
      <c r="AL28" s="134">
        <f t="shared" si="14"/>
        <v>0</v>
      </c>
      <c r="AN28" s="128">
        <f t="shared" si="15"/>
        <v>0</v>
      </c>
      <c r="AO28" s="131">
        <f t="shared" si="26"/>
        <v>7.53</v>
      </c>
      <c r="AP28" s="130" t="str">
        <f t="shared" si="4"/>
        <v>-</v>
      </c>
      <c r="AQ28" s="131" t="str">
        <f t="shared" si="5"/>
        <v>-</v>
      </c>
      <c r="AR28" s="129" t="str">
        <f t="shared" si="16"/>
        <v>-</v>
      </c>
      <c r="AS28" s="196"/>
      <c r="AT28" s="132" t="str">
        <f t="shared" si="17"/>
        <v/>
      </c>
      <c r="AU28" s="129">
        <f t="shared" si="18"/>
        <v>0</v>
      </c>
      <c r="AV28" s="130" t="str">
        <f t="shared" si="19"/>
        <v>-</v>
      </c>
      <c r="AW28" s="133">
        <f t="shared" si="6"/>
        <v>0</v>
      </c>
      <c r="AX28" s="134">
        <f t="shared" si="20"/>
        <v>0</v>
      </c>
    </row>
    <row r="29" spans="1:50" ht="18.95" customHeight="1" x14ac:dyDescent="0.2">
      <c r="A29" s="218">
        <f t="shared" si="21"/>
        <v>11</v>
      </c>
      <c r="B29" s="170"/>
      <c r="C29" s="185"/>
      <c r="D29" s="184"/>
      <c r="E29" s="216">
        <f>IF($G29=0,0,VLOOKUP(C29,'Cover Sheet'!$D$10:$F$22,3,0))</f>
        <v>0</v>
      </c>
      <c r="F29" s="217"/>
      <c r="G29" s="35">
        <f t="shared" si="0"/>
        <v>0</v>
      </c>
      <c r="H29" s="152">
        <f>IF($G29=0,0,VLOOKUP(F29,'Cover Sheet'!$D$10:$F$36,3,0))</f>
        <v>0</v>
      </c>
      <c r="I29" s="191"/>
      <c r="J29" s="33">
        <f>IF(I29=0,0,VLOOKUP(I29,'Cover Sheet'!$L$10:$M$13,2,0))</f>
        <v>0</v>
      </c>
      <c r="K29" s="34">
        <f t="shared" si="7"/>
        <v>0</v>
      </c>
      <c r="L29" s="191"/>
      <c r="M29" s="33">
        <f>IF(L29=0,0,VLOOKUP(L29,'Cover Sheet'!$L$14:$M$34,2,0))</f>
        <v>0</v>
      </c>
      <c r="N29" s="34">
        <f t="shared" si="8"/>
        <v>0</v>
      </c>
      <c r="O29" s="173"/>
      <c r="P29" s="42">
        <f>IF(L29="",0,VLOOKUP(L29,'Cover Sheet'!$L$14:$O$34,4,0))</f>
        <v>0</v>
      </c>
      <c r="Q29" s="43" t="str">
        <f t="shared" si="22"/>
        <v>-</v>
      </c>
      <c r="R29" s="193"/>
      <c r="S29" s="33">
        <f>IF(R29=0,0,VLOOKUP(R29,'Cover Sheet'!$L$14:$M$34,2,0))</f>
        <v>0</v>
      </c>
      <c r="T29" s="44">
        <f t="shared" si="23"/>
        <v>0</v>
      </c>
      <c r="U29" s="212"/>
      <c r="V29" s="42">
        <f>IF(R29="",0,VLOOKUP(R29,'Cover Sheet'!$L$14:$O$34,4,0))</f>
        <v>0</v>
      </c>
      <c r="W29" s="45" t="str">
        <f t="shared" si="1"/>
        <v>-</v>
      </c>
      <c r="X29" s="108">
        <f>IF(C29=0,0,VLOOKUP(C29,'Cover Sheet'!$D$10:$G$22,4,0))</f>
        <v>0</v>
      </c>
      <c r="Y29" s="49">
        <f>IF(F29=0,0,VLOOKUP(F29,'Cover Sheet'!$D$10:$G$36,4,0))</f>
        <v>0</v>
      </c>
      <c r="Z29" s="46"/>
      <c r="AB29" s="128">
        <f t="shared" si="9"/>
        <v>0</v>
      </c>
      <c r="AC29" s="131">
        <f t="shared" si="24"/>
        <v>7.53</v>
      </c>
      <c r="AD29" s="130" t="str">
        <f t="shared" si="2"/>
        <v>-</v>
      </c>
      <c r="AE29" s="131" t="str">
        <f t="shared" si="10"/>
        <v>-</v>
      </c>
      <c r="AF29" s="132" t="str">
        <f t="shared" si="25"/>
        <v>-</v>
      </c>
      <c r="AG29" s="196"/>
      <c r="AH29" s="132" t="str">
        <f t="shared" si="11"/>
        <v/>
      </c>
      <c r="AI29" s="129">
        <f t="shared" si="3"/>
        <v>0</v>
      </c>
      <c r="AJ29" s="130" t="str">
        <f t="shared" si="12"/>
        <v>-</v>
      </c>
      <c r="AK29" s="133">
        <f t="shared" si="13"/>
        <v>0</v>
      </c>
      <c r="AL29" s="134">
        <f t="shared" si="14"/>
        <v>0</v>
      </c>
      <c r="AN29" s="128">
        <f t="shared" si="15"/>
        <v>0</v>
      </c>
      <c r="AO29" s="131">
        <f t="shared" si="26"/>
        <v>7.53</v>
      </c>
      <c r="AP29" s="130" t="str">
        <f t="shared" si="4"/>
        <v>-</v>
      </c>
      <c r="AQ29" s="131" t="str">
        <f t="shared" si="5"/>
        <v>-</v>
      </c>
      <c r="AR29" s="129" t="str">
        <f t="shared" si="16"/>
        <v>-</v>
      </c>
      <c r="AS29" s="196"/>
      <c r="AT29" s="132" t="str">
        <f t="shared" si="17"/>
        <v/>
      </c>
      <c r="AU29" s="129">
        <f t="shared" si="18"/>
        <v>0</v>
      </c>
      <c r="AV29" s="130" t="str">
        <f t="shared" si="19"/>
        <v>-</v>
      </c>
      <c r="AW29" s="133">
        <f t="shared" si="6"/>
        <v>0</v>
      </c>
      <c r="AX29" s="134">
        <f t="shared" si="20"/>
        <v>0</v>
      </c>
    </row>
    <row r="30" spans="1:50" ht="18" customHeight="1" x14ac:dyDescent="0.2">
      <c r="A30" s="218">
        <f t="shared" si="21"/>
        <v>12</v>
      </c>
      <c r="B30" s="170"/>
      <c r="C30" s="185"/>
      <c r="D30" s="184"/>
      <c r="E30" s="216">
        <f>IF($G30=0,0,VLOOKUP(C30,'Cover Sheet'!$D$10:$F$22,3,0))</f>
        <v>0</v>
      </c>
      <c r="F30" s="217"/>
      <c r="G30" s="35">
        <f t="shared" si="0"/>
        <v>0</v>
      </c>
      <c r="H30" s="152">
        <f>IF($G30=0,0,VLOOKUP(F30,'Cover Sheet'!$D$10:$F$36,3,0))</f>
        <v>0</v>
      </c>
      <c r="I30" s="191"/>
      <c r="J30" s="33">
        <f>IF(I30=0,0,VLOOKUP(I30,'Cover Sheet'!$L$10:$M$13,2,0))</f>
        <v>0</v>
      </c>
      <c r="K30" s="34">
        <f t="shared" si="7"/>
        <v>0</v>
      </c>
      <c r="L30" s="191"/>
      <c r="M30" s="33">
        <f>IF(L30=0,0,VLOOKUP(L30,'Cover Sheet'!$L$14:$M$34,2,0))</f>
        <v>0</v>
      </c>
      <c r="N30" s="34">
        <f t="shared" si="8"/>
        <v>0</v>
      </c>
      <c r="O30" s="173"/>
      <c r="P30" s="42">
        <f>IF(L30="",0,VLOOKUP(L30,'Cover Sheet'!$L$14:$O$34,4,0))</f>
        <v>0</v>
      </c>
      <c r="Q30" s="43" t="str">
        <f t="shared" si="22"/>
        <v>-</v>
      </c>
      <c r="R30" s="193"/>
      <c r="S30" s="33">
        <f>IF(R30=0,0,VLOOKUP(R30,'Cover Sheet'!$L$14:$M$34,2,0))</f>
        <v>0</v>
      </c>
      <c r="T30" s="44">
        <f t="shared" si="23"/>
        <v>0</v>
      </c>
      <c r="U30" s="212"/>
      <c r="V30" s="42">
        <f>IF(R30="",0,VLOOKUP(R30,'Cover Sheet'!$L$14:$O$34,4,0))</f>
        <v>0</v>
      </c>
      <c r="W30" s="45" t="str">
        <f t="shared" si="1"/>
        <v>-</v>
      </c>
      <c r="X30" s="108">
        <f>IF(C30=0,0,VLOOKUP(C30,'Cover Sheet'!$D$10:$G$22,4,0))</f>
        <v>0</v>
      </c>
      <c r="Y30" s="49">
        <f>IF(F30=0,0,VLOOKUP(F30,'Cover Sheet'!$D$10:$G$36,4,0))</f>
        <v>0</v>
      </c>
      <c r="Z30" s="46"/>
      <c r="AB30" s="128">
        <f t="shared" si="9"/>
        <v>0</v>
      </c>
      <c r="AC30" s="131">
        <f t="shared" si="24"/>
        <v>7.53</v>
      </c>
      <c r="AD30" s="130" t="str">
        <f t="shared" si="2"/>
        <v>-</v>
      </c>
      <c r="AE30" s="131" t="str">
        <f>IF(AB30=0,"-",(AC30-0.2*AD30)^2/(AC30+0.8*AD30))</f>
        <v>-</v>
      </c>
      <c r="AF30" s="132" t="str">
        <f t="shared" si="25"/>
        <v>-</v>
      </c>
      <c r="AG30" s="196"/>
      <c r="AH30" s="132" t="str">
        <f t="shared" si="11"/>
        <v/>
      </c>
      <c r="AI30" s="129">
        <f t="shared" si="3"/>
        <v>0</v>
      </c>
      <c r="AJ30" s="130" t="str">
        <f t="shared" si="12"/>
        <v>-</v>
      </c>
      <c r="AK30" s="133">
        <f t="shared" si="13"/>
        <v>0</v>
      </c>
      <c r="AL30" s="134">
        <f t="shared" si="14"/>
        <v>0</v>
      </c>
      <c r="AN30" s="128">
        <f t="shared" si="15"/>
        <v>0</v>
      </c>
      <c r="AO30" s="131">
        <f t="shared" si="26"/>
        <v>7.53</v>
      </c>
      <c r="AP30" s="130" t="str">
        <f t="shared" si="4"/>
        <v>-</v>
      </c>
      <c r="AQ30" s="131" t="str">
        <f>IF(AN30=0,"-",(AO30-0.2*AP30)^2/(AO30+0.8*AP30))</f>
        <v>-</v>
      </c>
      <c r="AR30" s="129" t="str">
        <f t="shared" si="16"/>
        <v>-</v>
      </c>
      <c r="AS30" s="196"/>
      <c r="AT30" s="132" t="str">
        <f t="shared" si="17"/>
        <v/>
      </c>
      <c r="AU30" s="129">
        <f t="shared" si="18"/>
        <v>0</v>
      </c>
      <c r="AV30" s="130" t="str">
        <f t="shared" si="19"/>
        <v>-</v>
      </c>
      <c r="AW30" s="133">
        <f t="shared" si="6"/>
        <v>0</v>
      </c>
      <c r="AX30" s="134">
        <f t="shared" si="20"/>
        <v>0</v>
      </c>
    </row>
    <row r="31" spans="1:50" ht="18" customHeight="1" x14ac:dyDescent="0.2">
      <c r="A31" s="218">
        <f t="shared" si="21"/>
        <v>13</v>
      </c>
      <c r="B31" s="170"/>
      <c r="C31" s="185"/>
      <c r="D31" s="184"/>
      <c r="E31" s="216">
        <f>IF($G31=0,0,VLOOKUP(C31,'Cover Sheet'!$D$10:$F$22,3,0))</f>
        <v>0</v>
      </c>
      <c r="F31" s="217"/>
      <c r="G31" s="35">
        <f t="shared" si="0"/>
        <v>0</v>
      </c>
      <c r="H31" s="152">
        <f>IF($G31=0,0,VLOOKUP(F31,'Cover Sheet'!$D$10:$F$36,3,0))</f>
        <v>0</v>
      </c>
      <c r="I31" s="191"/>
      <c r="J31" s="33">
        <f>IF(I31=0,0,VLOOKUP(I31,'Cover Sheet'!$L$10:$M$13,2,0))</f>
        <v>0</v>
      </c>
      <c r="K31" s="34">
        <f t="shared" si="7"/>
        <v>0</v>
      </c>
      <c r="L31" s="191"/>
      <c r="M31" s="33">
        <f>IF(L31=0,0,VLOOKUP(L31,'Cover Sheet'!$L$14:$M$34,2,0))</f>
        <v>0</v>
      </c>
      <c r="N31" s="34">
        <f t="shared" si="8"/>
        <v>0</v>
      </c>
      <c r="O31" s="173"/>
      <c r="P31" s="42">
        <f>IF(L31="",0,VLOOKUP(L31,'Cover Sheet'!$L$14:$O$34,4,0))</f>
        <v>0</v>
      </c>
      <c r="Q31" s="43" t="str">
        <f t="shared" si="22"/>
        <v>-</v>
      </c>
      <c r="R31" s="193"/>
      <c r="S31" s="33">
        <f>IF(R31=0,0,VLOOKUP(R31,'Cover Sheet'!$L$14:$M$34,2,0))</f>
        <v>0</v>
      </c>
      <c r="T31" s="44">
        <f t="shared" si="23"/>
        <v>0</v>
      </c>
      <c r="U31" s="212"/>
      <c r="V31" s="42">
        <f>IF(R31="",0,VLOOKUP(R31,'Cover Sheet'!$L$14:$O$34,4,0))</f>
        <v>0</v>
      </c>
      <c r="W31" s="45" t="str">
        <f t="shared" si="1"/>
        <v>-</v>
      </c>
      <c r="X31" s="108">
        <f>IF(C31=0,0,VLOOKUP(C31,'Cover Sheet'!$D$10:$G$22,4,0))</f>
        <v>0</v>
      </c>
      <c r="Y31" s="49">
        <f>IF(F31=0,0,VLOOKUP(F31,'Cover Sheet'!$D$10:$G$36,4,0))</f>
        <v>0</v>
      </c>
      <c r="Z31" s="46"/>
      <c r="AB31" s="128">
        <f t="shared" si="9"/>
        <v>0</v>
      </c>
      <c r="AC31" s="131">
        <f t="shared" si="24"/>
        <v>7.53</v>
      </c>
      <c r="AD31" s="130" t="str">
        <f t="shared" si="2"/>
        <v>-</v>
      </c>
      <c r="AE31" s="131" t="str">
        <f t="shared" si="10"/>
        <v>-</v>
      </c>
      <c r="AF31" s="132" t="str">
        <f t="shared" si="25"/>
        <v>-</v>
      </c>
      <c r="AG31" s="196"/>
      <c r="AH31" s="132" t="str">
        <f t="shared" si="11"/>
        <v/>
      </c>
      <c r="AI31" s="129">
        <f t="shared" si="3"/>
        <v>0</v>
      </c>
      <c r="AJ31" s="130" t="str">
        <f t="shared" si="12"/>
        <v>-</v>
      </c>
      <c r="AK31" s="133">
        <f t="shared" si="13"/>
        <v>0</v>
      </c>
      <c r="AL31" s="134">
        <f t="shared" si="14"/>
        <v>0</v>
      </c>
      <c r="AN31" s="128">
        <f t="shared" si="15"/>
        <v>0</v>
      </c>
      <c r="AO31" s="131">
        <f t="shared" si="26"/>
        <v>7.53</v>
      </c>
      <c r="AP31" s="130" t="str">
        <f t="shared" si="4"/>
        <v>-</v>
      </c>
      <c r="AQ31" s="131" t="str">
        <f t="shared" ref="AQ31:AQ39" si="27">IF(AN31=0,"-",(AO31-0.2*AP31)^2/(AO31+0.8*AP31))</f>
        <v>-</v>
      </c>
      <c r="AR31" s="129" t="str">
        <f t="shared" si="16"/>
        <v>-</v>
      </c>
      <c r="AS31" s="196"/>
      <c r="AT31" s="132" t="str">
        <f t="shared" si="17"/>
        <v/>
      </c>
      <c r="AU31" s="129">
        <f t="shared" si="18"/>
        <v>0</v>
      </c>
      <c r="AV31" s="130" t="str">
        <f t="shared" si="19"/>
        <v>-</v>
      </c>
      <c r="AW31" s="133">
        <f t="shared" si="6"/>
        <v>0</v>
      </c>
      <c r="AX31" s="134">
        <f t="shared" si="20"/>
        <v>0</v>
      </c>
    </row>
    <row r="32" spans="1:50" ht="18.75" customHeight="1" x14ac:dyDescent="0.2">
      <c r="A32" s="218">
        <f t="shared" si="21"/>
        <v>14</v>
      </c>
      <c r="B32" s="170"/>
      <c r="C32" s="185"/>
      <c r="D32" s="184"/>
      <c r="E32" s="216">
        <f>IF($G32=0,0,VLOOKUP(C32,'Cover Sheet'!$D$10:$F$22,3,0))</f>
        <v>0</v>
      </c>
      <c r="F32" s="217"/>
      <c r="G32" s="35">
        <f t="shared" si="0"/>
        <v>0</v>
      </c>
      <c r="H32" s="152">
        <f>IF($G32=0,0,VLOOKUP(F32,'Cover Sheet'!$D$10:$F$36,3,0))</f>
        <v>0</v>
      </c>
      <c r="I32" s="191"/>
      <c r="J32" s="33">
        <f>IF(I32=0,0,VLOOKUP(I32,'Cover Sheet'!$L$10:$M$13,2,0))</f>
        <v>0</v>
      </c>
      <c r="K32" s="34">
        <f t="shared" si="7"/>
        <v>0</v>
      </c>
      <c r="L32" s="191"/>
      <c r="M32" s="33">
        <f>IF(L32=0,0,VLOOKUP(L32,'Cover Sheet'!$L$14:$M$34,2,0))</f>
        <v>0</v>
      </c>
      <c r="N32" s="34">
        <f t="shared" si="8"/>
        <v>0</v>
      </c>
      <c r="O32" s="173"/>
      <c r="P32" s="42">
        <f>IF(L32="",0,VLOOKUP(L32,'Cover Sheet'!$L$14:$O$34,4,0))</f>
        <v>0</v>
      </c>
      <c r="Q32" s="43" t="str">
        <f t="shared" si="22"/>
        <v>-</v>
      </c>
      <c r="R32" s="193"/>
      <c r="S32" s="33">
        <f>IF(R32=0,0,VLOOKUP(R32,'Cover Sheet'!$L$14:$M$34,2,0))</f>
        <v>0</v>
      </c>
      <c r="T32" s="44">
        <f t="shared" si="23"/>
        <v>0</v>
      </c>
      <c r="U32" s="212"/>
      <c r="V32" s="42">
        <f>IF(R32="",0,VLOOKUP(R32,'Cover Sheet'!$L$14:$O$34,4,0))</f>
        <v>0</v>
      </c>
      <c r="W32" s="45" t="str">
        <f t="shared" si="1"/>
        <v>-</v>
      </c>
      <c r="X32" s="108">
        <f>IF(C32=0,0,VLOOKUP(C32,'Cover Sheet'!$D$10:$G$22,4,0))</f>
        <v>0</v>
      </c>
      <c r="Y32" s="49">
        <f>IF(F32=0,0,VLOOKUP(F32,'Cover Sheet'!$D$10:$G$36,4,0))</f>
        <v>0</v>
      </c>
      <c r="Z32" s="46"/>
      <c r="AB32" s="128">
        <f t="shared" si="9"/>
        <v>0</v>
      </c>
      <c r="AC32" s="131">
        <f t="shared" si="24"/>
        <v>7.53</v>
      </c>
      <c r="AD32" s="130" t="str">
        <f t="shared" si="2"/>
        <v>-</v>
      </c>
      <c r="AE32" s="131" t="str">
        <f t="shared" si="10"/>
        <v>-</v>
      </c>
      <c r="AF32" s="132" t="str">
        <f t="shared" si="25"/>
        <v>-</v>
      </c>
      <c r="AG32" s="196"/>
      <c r="AH32" s="132" t="str">
        <f t="shared" si="11"/>
        <v/>
      </c>
      <c r="AI32" s="129">
        <f t="shared" si="3"/>
        <v>0</v>
      </c>
      <c r="AJ32" s="130" t="str">
        <f t="shared" si="12"/>
        <v>-</v>
      </c>
      <c r="AK32" s="133">
        <f t="shared" si="13"/>
        <v>0</v>
      </c>
      <c r="AL32" s="134">
        <f t="shared" si="14"/>
        <v>0</v>
      </c>
      <c r="AN32" s="128">
        <f t="shared" si="15"/>
        <v>0</v>
      </c>
      <c r="AO32" s="131">
        <f t="shared" si="26"/>
        <v>7.53</v>
      </c>
      <c r="AP32" s="130" t="str">
        <f t="shared" si="4"/>
        <v>-</v>
      </c>
      <c r="AQ32" s="131" t="str">
        <f t="shared" si="27"/>
        <v>-</v>
      </c>
      <c r="AR32" s="129" t="str">
        <f t="shared" si="16"/>
        <v>-</v>
      </c>
      <c r="AS32" s="196"/>
      <c r="AT32" s="132" t="str">
        <f t="shared" si="17"/>
        <v/>
      </c>
      <c r="AU32" s="129">
        <f t="shared" si="18"/>
        <v>0</v>
      </c>
      <c r="AV32" s="130" t="str">
        <f t="shared" si="19"/>
        <v>-</v>
      </c>
      <c r="AW32" s="133">
        <f t="shared" si="6"/>
        <v>0</v>
      </c>
      <c r="AX32" s="134">
        <f t="shared" si="20"/>
        <v>0</v>
      </c>
    </row>
    <row r="33" spans="1:50" ht="18" customHeight="1" x14ac:dyDescent="0.2">
      <c r="A33" s="218">
        <f t="shared" si="21"/>
        <v>15</v>
      </c>
      <c r="B33" s="170"/>
      <c r="C33" s="185"/>
      <c r="D33" s="184"/>
      <c r="E33" s="216">
        <f>IF($G33=0,0,VLOOKUP(C33,'Cover Sheet'!$D$10:$F$22,3,0))</f>
        <v>0</v>
      </c>
      <c r="F33" s="217"/>
      <c r="G33" s="35">
        <f t="shared" si="0"/>
        <v>0</v>
      </c>
      <c r="H33" s="152">
        <f>IF($G33=0,0,VLOOKUP(F33,'Cover Sheet'!$D$10:$F$36,3,0))</f>
        <v>0</v>
      </c>
      <c r="I33" s="191"/>
      <c r="J33" s="33">
        <f>IF(I33=0,0,VLOOKUP(I33,'Cover Sheet'!$L$10:$M$13,2,0))</f>
        <v>0</v>
      </c>
      <c r="K33" s="34">
        <f t="shared" si="7"/>
        <v>0</v>
      </c>
      <c r="L33" s="191"/>
      <c r="M33" s="33">
        <f>IF(L33=0,0,VLOOKUP(L33,'Cover Sheet'!$L$14:$M$34,2,0))</f>
        <v>0</v>
      </c>
      <c r="N33" s="34">
        <f t="shared" si="8"/>
        <v>0</v>
      </c>
      <c r="O33" s="173"/>
      <c r="P33" s="42">
        <f>IF(L33="",0,VLOOKUP(L33,'Cover Sheet'!$L$14:$O$34,4,0))</f>
        <v>0</v>
      </c>
      <c r="Q33" s="43" t="str">
        <f t="shared" si="22"/>
        <v>-</v>
      </c>
      <c r="R33" s="193"/>
      <c r="S33" s="33">
        <f>IF(R33=0,0,VLOOKUP(R33,'Cover Sheet'!$L$14:$M$34,2,0))</f>
        <v>0</v>
      </c>
      <c r="T33" s="44">
        <f t="shared" si="23"/>
        <v>0</v>
      </c>
      <c r="U33" s="212"/>
      <c r="V33" s="42">
        <f>IF(R33="",0,VLOOKUP(R33,'Cover Sheet'!$L$14:$O$34,4,0))</f>
        <v>0</v>
      </c>
      <c r="W33" s="45" t="str">
        <f t="shared" si="1"/>
        <v>-</v>
      </c>
      <c r="X33" s="108">
        <f>IF(C33=0,0,VLOOKUP(C33,'Cover Sheet'!$D$10:$G$22,4,0))</f>
        <v>0</v>
      </c>
      <c r="Y33" s="49">
        <f>IF(F33=0,0,VLOOKUP(F33,'Cover Sheet'!$D$10:$G$36,4,0))</f>
        <v>0</v>
      </c>
      <c r="Z33" s="46"/>
      <c r="AB33" s="128">
        <f t="shared" si="9"/>
        <v>0</v>
      </c>
      <c r="AC33" s="131">
        <f t="shared" si="24"/>
        <v>7.53</v>
      </c>
      <c r="AD33" s="130" t="str">
        <f t="shared" si="2"/>
        <v>-</v>
      </c>
      <c r="AE33" s="131" t="str">
        <f t="shared" si="10"/>
        <v>-</v>
      </c>
      <c r="AF33" s="132" t="str">
        <f t="shared" si="25"/>
        <v>-</v>
      </c>
      <c r="AG33" s="196"/>
      <c r="AH33" s="132" t="str">
        <f t="shared" si="11"/>
        <v/>
      </c>
      <c r="AI33" s="129">
        <f t="shared" si="3"/>
        <v>0</v>
      </c>
      <c r="AJ33" s="130" t="str">
        <f t="shared" si="12"/>
        <v>-</v>
      </c>
      <c r="AK33" s="133">
        <f t="shared" si="13"/>
        <v>0</v>
      </c>
      <c r="AL33" s="134">
        <f t="shared" si="14"/>
        <v>0</v>
      </c>
      <c r="AN33" s="128">
        <f t="shared" si="15"/>
        <v>0</v>
      </c>
      <c r="AO33" s="131">
        <f t="shared" si="26"/>
        <v>7.53</v>
      </c>
      <c r="AP33" s="130" t="str">
        <f t="shared" si="4"/>
        <v>-</v>
      </c>
      <c r="AQ33" s="131" t="str">
        <f t="shared" si="27"/>
        <v>-</v>
      </c>
      <c r="AR33" s="129" t="str">
        <f t="shared" si="16"/>
        <v>-</v>
      </c>
      <c r="AS33" s="196"/>
      <c r="AT33" s="132" t="str">
        <f t="shared" si="17"/>
        <v/>
      </c>
      <c r="AU33" s="129">
        <f t="shared" si="18"/>
        <v>0</v>
      </c>
      <c r="AV33" s="130" t="str">
        <f t="shared" si="19"/>
        <v>-</v>
      </c>
      <c r="AW33" s="133">
        <f t="shared" si="6"/>
        <v>0</v>
      </c>
      <c r="AX33" s="134">
        <f t="shared" si="20"/>
        <v>0</v>
      </c>
    </row>
    <row r="34" spans="1:50" ht="18.75" customHeight="1" x14ac:dyDescent="0.2">
      <c r="A34" s="218">
        <f t="shared" si="21"/>
        <v>16</v>
      </c>
      <c r="B34" s="170"/>
      <c r="C34" s="185"/>
      <c r="D34" s="184"/>
      <c r="E34" s="216">
        <f>IF($G34=0,0,VLOOKUP(C34,'Cover Sheet'!$D$10:$F$22,3,0))</f>
        <v>0</v>
      </c>
      <c r="F34" s="217"/>
      <c r="G34" s="35">
        <f t="shared" si="0"/>
        <v>0</v>
      </c>
      <c r="H34" s="152">
        <f>IF($G34=0,0,VLOOKUP(F34,'Cover Sheet'!$D$10:$F$36,3,0))</f>
        <v>0</v>
      </c>
      <c r="I34" s="191"/>
      <c r="J34" s="33">
        <f>IF(I34=0,0,VLOOKUP(I34,'Cover Sheet'!$L$10:$M$13,2,0))</f>
        <v>0</v>
      </c>
      <c r="K34" s="34">
        <f t="shared" si="7"/>
        <v>0</v>
      </c>
      <c r="L34" s="191"/>
      <c r="M34" s="33">
        <f>IF(L34=0,0,VLOOKUP(L34,'Cover Sheet'!$L$14:$M$34,2,0))</f>
        <v>0</v>
      </c>
      <c r="N34" s="34">
        <f t="shared" si="8"/>
        <v>0</v>
      </c>
      <c r="O34" s="173"/>
      <c r="P34" s="42">
        <f>IF(L34="",0,VLOOKUP(L34,'Cover Sheet'!$L$14:$O$34,4,0))</f>
        <v>0</v>
      </c>
      <c r="Q34" s="43" t="str">
        <f t="shared" si="22"/>
        <v>-</v>
      </c>
      <c r="R34" s="193"/>
      <c r="S34" s="33">
        <f>IF(R34=0,0,VLOOKUP(R34,'Cover Sheet'!$L$14:$M$34,2,0))</f>
        <v>0</v>
      </c>
      <c r="T34" s="44">
        <f t="shared" si="23"/>
        <v>0</v>
      </c>
      <c r="U34" s="212"/>
      <c r="V34" s="42">
        <f>IF(R34="",0,VLOOKUP(R34,'Cover Sheet'!$L$14:$O$34,4,0))</f>
        <v>0</v>
      </c>
      <c r="W34" s="45" t="str">
        <f t="shared" si="1"/>
        <v>-</v>
      </c>
      <c r="X34" s="108">
        <f>IF(C34=0,0,VLOOKUP(C34,'Cover Sheet'!$D$10:$G$22,4,0))</f>
        <v>0</v>
      </c>
      <c r="Y34" s="49">
        <f>IF(F34=0,0,VLOOKUP(F34,'Cover Sheet'!$D$10:$G$36,4,0))</f>
        <v>0</v>
      </c>
      <c r="Z34" s="46"/>
      <c r="AB34" s="128">
        <f t="shared" si="9"/>
        <v>0</v>
      </c>
      <c r="AC34" s="131">
        <f t="shared" si="24"/>
        <v>7.53</v>
      </c>
      <c r="AD34" s="130" t="str">
        <f t="shared" si="2"/>
        <v>-</v>
      </c>
      <c r="AE34" s="131" t="str">
        <f t="shared" si="10"/>
        <v>-</v>
      </c>
      <c r="AF34" s="132" t="str">
        <f t="shared" si="25"/>
        <v>-</v>
      </c>
      <c r="AG34" s="196"/>
      <c r="AH34" s="132" t="str">
        <f t="shared" si="11"/>
        <v/>
      </c>
      <c r="AI34" s="129">
        <f t="shared" si="3"/>
        <v>0</v>
      </c>
      <c r="AJ34" s="130" t="str">
        <f t="shared" si="12"/>
        <v>-</v>
      </c>
      <c r="AK34" s="133">
        <f t="shared" si="13"/>
        <v>0</v>
      </c>
      <c r="AL34" s="134">
        <f t="shared" si="14"/>
        <v>0</v>
      </c>
      <c r="AN34" s="128">
        <f t="shared" si="15"/>
        <v>0</v>
      </c>
      <c r="AO34" s="131">
        <f t="shared" si="26"/>
        <v>7.53</v>
      </c>
      <c r="AP34" s="130" t="str">
        <f t="shared" si="4"/>
        <v>-</v>
      </c>
      <c r="AQ34" s="131" t="str">
        <f t="shared" si="27"/>
        <v>-</v>
      </c>
      <c r="AR34" s="129" t="str">
        <f t="shared" si="16"/>
        <v>-</v>
      </c>
      <c r="AS34" s="196"/>
      <c r="AT34" s="132" t="str">
        <f t="shared" si="17"/>
        <v/>
      </c>
      <c r="AU34" s="129">
        <f t="shared" si="18"/>
        <v>0</v>
      </c>
      <c r="AV34" s="130" t="str">
        <f t="shared" si="19"/>
        <v>-</v>
      </c>
      <c r="AW34" s="133">
        <f t="shared" si="6"/>
        <v>0</v>
      </c>
      <c r="AX34" s="134">
        <f t="shared" si="20"/>
        <v>0</v>
      </c>
    </row>
    <row r="35" spans="1:50" ht="18" customHeight="1" x14ac:dyDescent="0.2">
      <c r="A35" s="218">
        <f t="shared" si="21"/>
        <v>17</v>
      </c>
      <c r="B35" s="170"/>
      <c r="C35" s="185"/>
      <c r="D35" s="184"/>
      <c r="E35" s="216">
        <f>IF($G35=0,0,VLOOKUP(C35,'Cover Sheet'!$D$10:$F$22,3,0))</f>
        <v>0</v>
      </c>
      <c r="F35" s="217"/>
      <c r="G35" s="35">
        <f t="shared" si="0"/>
        <v>0</v>
      </c>
      <c r="H35" s="152">
        <f>IF($G35=0,0,VLOOKUP(F35,'Cover Sheet'!$D$10:$F$36,3,0))</f>
        <v>0</v>
      </c>
      <c r="I35" s="191"/>
      <c r="J35" s="33">
        <f>IF(I35=0,0,VLOOKUP(I35,'Cover Sheet'!$L$10:$M$13,2,0))</f>
        <v>0</v>
      </c>
      <c r="K35" s="34">
        <f t="shared" si="7"/>
        <v>0</v>
      </c>
      <c r="L35" s="191"/>
      <c r="M35" s="33">
        <f>IF(L35=0,0,VLOOKUP(L35,'Cover Sheet'!$L$14:$M$34,2,0))</f>
        <v>0</v>
      </c>
      <c r="N35" s="34">
        <f t="shared" si="8"/>
        <v>0</v>
      </c>
      <c r="O35" s="173"/>
      <c r="P35" s="42">
        <f>IF(L35="",0,VLOOKUP(L35,'Cover Sheet'!$L$14:$O$34,4,0))</f>
        <v>0</v>
      </c>
      <c r="Q35" s="43" t="str">
        <f t="shared" si="22"/>
        <v>-</v>
      </c>
      <c r="R35" s="193"/>
      <c r="S35" s="33">
        <f>IF(R35=0,0,VLOOKUP(R35,'Cover Sheet'!$L$14:$M$34,2,0))</f>
        <v>0</v>
      </c>
      <c r="T35" s="44">
        <f t="shared" si="23"/>
        <v>0</v>
      </c>
      <c r="U35" s="212"/>
      <c r="V35" s="42">
        <f>IF(R35="",0,VLOOKUP(R35,'Cover Sheet'!$L$14:$O$34,4,0))</f>
        <v>0</v>
      </c>
      <c r="W35" s="45" t="str">
        <f t="shared" si="1"/>
        <v>-</v>
      </c>
      <c r="X35" s="108">
        <f>IF(C35=0,0,VLOOKUP(C35,'Cover Sheet'!$D$10:$G$22,4,0))</f>
        <v>0</v>
      </c>
      <c r="Y35" s="49">
        <f>IF(F35=0,0,VLOOKUP(F35,'Cover Sheet'!$D$10:$G$36,4,0))</f>
        <v>0</v>
      </c>
      <c r="Z35" s="46"/>
      <c r="AB35" s="128">
        <f t="shared" si="9"/>
        <v>0</v>
      </c>
      <c r="AC35" s="131">
        <f t="shared" si="24"/>
        <v>7.53</v>
      </c>
      <c r="AD35" s="130" t="str">
        <f t="shared" si="2"/>
        <v>-</v>
      </c>
      <c r="AE35" s="131" t="str">
        <f t="shared" si="10"/>
        <v>-</v>
      </c>
      <c r="AF35" s="132" t="str">
        <f t="shared" si="25"/>
        <v>-</v>
      </c>
      <c r="AG35" s="196"/>
      <c r="AH35" s="132" t="str">
        <f t="shared" si="11"/>
        <v/>
      </c>
      <c r="AI35" s="129">
        <f t="shared" si="3"/>
        <v>0</v>
      </c>
      <c r="AJ35" s="130" t="str">
        <f t="shared" si="12"/>
        <v>-</v>
      </c>
      <c r="AK35" s="133">
        <f t="shared" si="13"/>
        <v>0</v>
      </c>
      <c r="AL35" s="134">
        <f t="shared" si="14"/>
        <v>0</v>
      </c>
      <c r="AN35" s="128">
        <f t="shared" si="15"/>
        <v>0</v>
      </c>
      <c r="AO35" s="131">
        <f t="shared" si="26"/>
        <v>7.53</v>
      </c>
      <c r="AP35" s="130" t="str">
        <f t="shared" si="4"/>
        <v>-</v>
      </c>
      <c r="AQ35" s="131" t="str">
        <f t="shared" si="27"/>
        <v>-</v>
      </c>
      <c r="AR35" s="129" t="str">
        <f t="shared" si="16"/>
        <v>-</v>
      </c>
      <c r="AS35" s="196"/>
      <c r="AT35" s="132" t="str">
        <f t="shared" si="17"/>
        <v/>
      </c>
      <c r="AU35" s="129">
        <f t="shared" si="18"/>
        <v>0</v>
      </c>
      <c r="AV35" s="130" t="str">
        <f t="shared" si="19"/>
        <v>-</v>
      </c>
      <c r="AW35" s="133">
        <f t="shared" si="6"/>
        <v>0</v>
      </c>
      <c r="AX35" s="134">
        <f t="shared" si="20"/>
        <v>0</v>
      </c>
    </row>
    <row r="36" spans="1:50" ht="18.75" customHeight="1" collapsed="1" x14ac:dyDescent="0.2">
      <c r="A36" s="218">
        <f t="shared" si="21"/>
        <v>18</v>
      </c>
      <c r="B36" s="170"/>
      <c r="C36" s="185"/>
      <c r="D36" s="184"/>
      <c r="E36" s="216">
        <f>IF($G36=0,0,VLOOKUP(C36,'Cover Sheet'!$D$10:$F$22,3,0))</f>
        <v>0</v>
      </c>
      <c r="F36" s="217"/>
      <c r="G36" s="35">
        <f t="shared" si="0"/>
        <v>0</v>
      </c>
      <c r="H36" s="152">
        <f>IF($G36=0,0,VLOOKUP(F36,'Cover Sheet'!$D$10:$F$36,3,0))</f>
        <v>0</v>
      </c>
      <c r="I36" s="191"/>
      <c r="J36" s="33">
        <f>IF(I36=0,0,VLOOKUP(I36,'Cover Sheet'!$L$10:$M$13,2,0))</f>
        <v>0</v>
      </c>
      <c r="K36" s="34">
        <f t="shared" si="7"/>
        <v>0</v>
      </c>
      <c r="L36" s="191"/>
      <c r="M36" s="33">
        <f>IF(L36=0,0,VLOOKUP(L36,'Cover Sheet'!$L$14:$M$34,2,0))</f>
        <v>0</v>
      </c>
      <c r="N36" s="34">
        <f t="shared" si="8"/>
        <v>0</v>
      </c>
      <c r="O36" s="173"/>
      <c r="P36" s="42">
        <f>IF(L36="",0,VLOOKUP(L36,'Cover Sheet'!$L$14:$O$34,4,0))</f>
        <v>0</v>
      </c>
      <c r="Q36" s="43" t="str">
        <f t="shared" si="22"/>
        <v>-</v>
      </c>
      <c r="R36" s="193"/>
      <c r="S36" s="33">
        <f>IF(R36=0,0,VLOOKUP(R36,'Cover Sheet'!$L$14:$M$34,2,0))</f>
        <v>0</v>
      </c>
      <c r="T36" s="44">
        <f t="shared" si="23"/>
        <v>0</v>
      </c>
      <c r="U36" s="212"/>
      <c r="V36" s="42">
        <f>IF(R36="",0,VLOOKUP(R36,'Cover Sheet'!$L$14:$O$34,4,0))</f>
        <v>0</v>
      </c>
      <c r="W36" s="45" t="str">
        <f t="shared" si="1"/>
        <v>-</v>
      </c>
      <c r="X36" s="108">
        <f>IF(C36=0,0,VLOOKUP(C36,'Cover Sheet'!$D$10:$G$22,4,0))</f>
        <v>0</v>
      </c>
      <c r="Y36" s="49">
        <f>IF(F36=0,0,VLOOKUP(F36,'Cover Sheet'!$D$10:$G$36,4,0))</f>
        <v>0</v>
      </c>
      <c r="Z36" s="46"/>
      <c r="AB36" s="128">
        <f t="shared" si="9"/>
        <v>0</v>
      </c>
      <c r="AC36" s="131">
        <f t="shared" si="24"/>
        <v>7.53</v>
      </c>
      <c r="AD36" s="130" t="str">
        <f t="shared" si="2"/>
        <v>-</v>
      </c>
      <c r="AE36" s="131" t="str">
        <f t="shared" si="10"/>
        <v>-</v>
      </c>
      <c r="AF36" s="132" t="str">
        <f t="shared" si="25"/>
        <v>-</v>
      </c>
      <c r="AG36" s="196"/>
      <c r="AH36" s="132" t="str">
        <f t="shared" si="11"/>
        <v/>
      </c>
      <c r="AI36" s="129">
        <f t="shared" si="3"/>
        <v>0</v>
      </c>
      <c r="AJ36" s="130" t="str">
        <f t="shared" si="12"/>
        <v>-</v>
      </c>
      <c r="AK36" s="133">
        <f t="shared" si="13"/>
        <v>0</v>
      </c>
      <c r="AL36" s="134">
        <f t="shared" si="14"/>
        <v>0</v>
      </c>
      <c r="AN36" s="128">
        <f t="shared" si="15"/>
        <v>0</v>
      </c>
      <c r="AO36" s="131">
        <f t="shared" si="26"/>
        <v>7.53</v>
      </c>
      <c r="AP36" s="130" t="str">
        <f t="shared" si="4"/>
        <v>-</v>
      </c>
      <c r="AQ36" s="131" t="str">
        <f t="shared" si="27"/>
        <v>-</v>
      </c>
      <c r="AR36" s="129" t="str">
        <f t="shared" si="16"/>
        <v>-</v>
      </c>
      <c r="AS36" s="196"/>
      <c r="AT36" s="132" t="str">
        <f t="shared" si="17"/>
        <v/>
      </c>
      <c r="AU36" s="129">
        <f t="shared" si="18"/>
        <v>0</v>
      </c>
      <c r="AV36" s="130" t="str">
        <f t="shared" si="19"/>
        <v>-</v>
      </c>
      <c r="AW36" s="133">
        <f t="shared" si="6"/>
        <v>0</v>
      </c>
      <c r="AX36" s="134">
        <f t="shared" si="20"/>
        <v>0</v>
      </c>
    </row>
    <row r="37" spans="1:50" ht="18" hidden="1" customHeight="1" outlineLevel="1" x14ac:dyDescent="0.2">
      <c r="A37" s="218">
        <f t="shared" si="21"/>
        <v>19</v>
      </c>
      <c r="B37" s="170"/>
      <c r="C37" s="186"/>
      <c r="D37" s="187"/>
      <c r="E37" s="216">
        <f>IF($G37=0,0,VLOOKUP(C37,'Cover Sheet'!$D$10:$F$22,3,0))</f>
        <v>0</v>
      </c>
      <c r="F37" s="217"/>
      <c r="G37" s="33">
        <f t="shared" si="0"/>
        <v>0</v>
      </c>
      <c r="H37" s="152">
        <f>IF($G37=0,0,VLOOKUP(F37,'Cover Sheet'!$D$10:$F$36,3,0))</f>
        <v>0</v>
      </c>
      <c r="I37" s="191"/>
      <c r="J37" s="33">
        <f>IF(I37=0,0,VLOOKUP(I37,'Cover Sheet'!$L$10:$M$13,2,0))</f>
        <v>0</v>
      </c>
      <c r="K37" s="34">
        <f t="shared" si="7"/>
        <v>0</v>
      </c>
      <c r="L37" s="191"/>
      <c r="M37" s="33">
        <f>IF(L37=0,0,VLOOKUP(L37,'Cover Sheet'!$L$14:$M$34,2,0))</f>
        <v>0</v>
      </c>
      <c r="N37" s="34">
        <f t="shared" si="8"/>
        <v>0</v>
      </c>
      <c r="O37" s="173"/>
      <c r="P37" s="42">
        <f>IF(L37="",0,VLOOKUP(L37,'Cover Sheet'!$L$14:$O$34,4,0))</f>
        <v>0</v>
      </c>
      <c r="Q37" s="43" t="str">
        <f t="shared" si="22"/>
        <v>-</v>
      </c>
      <c r="R37" s="193"/>
      <c r="S37" s="33">
        <f>IF(R37=0,0,VLOOKUP(R37,'Cover Sheet'!$L$14:$M$34,2,0))</f>
        <v>0</v>
      </c>
      <c r="T37" s="44">
        <f t="shared" si="23"/>
        <v>0</v>
      </c>
      <c r="U37" s="212"/>
      <c r="V37" s="42">
        <f>IF(R37="",0,VLOOKUP(R37,'Cover Sheet'!$L$14:$O$34,4,0))</f>
        <v>0</v>
      </c>
      <c r="W37" s="45" t="str">
        <f t="shared" si="1"/>
        <v>-</v>
      </c>
      <c r="X37" s="108">
        <f>IF(C37=0,0,VLOOKUP(C37,'Cover Sheet'!$D$10:$G$22,4,0))</f>
        <v>0</v>
      </c>
      <c r="Y37" s="49">
        <f>IF(F37=0,0,VLOOKUP(F37,'Cover Sheet'!$D$10:$G$36,4,0))</f>
        <v>0</v>
      </c>
      <c r="Z37" s="46"/>
      <c r="AB37" s="128">
        <f t="shared" si="9"/>
        <v>0</v>
      </c>
      <c r="AC37" s="131">
        <f t="shared" si="24"/>
        <v>7.53</v>
      </c>
      <c r="AD37" s="130" t="str">
        <f t="shared" si="2"/>
        <v>-</v>
      </c>
      <c r="AE37" s="131" t="str">
        <f t="shared" si="10"/>
        <v>-</v>
      </c>
      <c r="AF37" s="132" t="str">
        <f t="shared" si="25"/>
        <v>-</v>
      </c>
      <c r="AG37" s="196"/>
      <c r="AH37" s="132" t="str">
        <f t="shared" si="11"/>
        <v/>
      </c>
      <c r="AI37" s="129">
        <f t="shared" si="3"/>
        <v>0</v>
      </c>
      <c r="AJ37" s="130" t="str">
        <f t="shared" si="12"/>
        <v>-</v>
      </c>
      <c r="AK37" s="133">
        <f t="shared" si="13"/>
        <v>0</v>
      </c>
      <c r="AL37" s="134">
        <f t="shared" si="14"/>
        <v>0</v>
      </c>
      <c r="AN37" s="128">
        <f t="shared" si="15"/>
        <v>0</v>
      </c>
      <c r="AO37" s="131">
        <f t="shared" si="26"/>
        <v>7.53</v>
      </c>
      <c r="AP37" s="130" t="str">
        <f t="shared" si="4"/>
        <v>-</v>
      </c>
      <c r="AQ37" s="131" t="str">
        <f t="shared" si="27"/>
        <v>-</v>
      </c>
      <c r="AR37" s="129" t="str">
        <f t="shared" si="16"/>
        <v>-</v>
      </c>
      <c r="AS37" s="196"/>
      <c r="AT37" s="132" t="str">
        <f t="shared" si="17"/>
        <v/>
      </c>
      <c r="AU37" s="129">
        <f t="shared" si="18"/>
        <v>0</v>
      </c>
      <c r="AV37" s="130" t="str">
        <f t="shared" si="19"/>
        <v>-</v>
      </c>
      <c r="AW37" s="133">
        <f t="shared" si="6"/>
        <v>0</v>
      </c>
      <c r="AX37" s="134">
        <f t="shared" si="20"/>
        <v>0</v>
      </c>
    </row>
    <row r="38" spans="1:50" ht="18.95" hidden="1" customHeight="1" outlineLevel="1" x14ac:dyDescent="0.2">
      <c r="A38" s="218">
        <f>A37+1</f>
        <v>20</v>
      </c>
      <c r="B38" s="170"/>
      <c r="C38" s="185"/>
      <c r="D38" s="184"/>
      <c r="E38" s="216">
        <f>IF($G38=0,0,VLOOKUP(C38,'Cover Sheet'!$D$10:$F$22,3,0))</f>
        <v>0</v>
      </c>
      <c r="F38" s="217"/>
      <c r="G38" s="35">
        <f t="shared" ref="G38:G68" si="28">D38</f>
        <v>0</v>
      </c>
      <c r="H38" s="152">
        <f>IF($G38=0,0,VLOOKUP(F38,'Cover Sheet'!$D$10:$F$36,3,0))</f>
        <v>0</v>
      </c>
      <c r="I38" s="191"/>
      <c r="J38" s="33">
        <f>IF(I38=0,0,VLOOKUP(I38,'Cover Sheet'!$L$10:$M$13,2,0))</f>
        <v>0</v>
      </c>
      <c r="K38" s="34">
        <f t="shared" ref="K38:K68" si="29">IF(J38&gt;0,H38*(1-J38),H38)</f>
        <v>0</v>
      </c>
      <c r="L38" s="191"/>
      <c r="M38" s="33">
        <f>IF(L38=0,0,VLOOKUP(L38,'Cover Sheet'!$L$14:$M$34,2,0))</f>
        <v>0</v>
      </c>
      <c r="N38" s="34">
        <f t="shared" ref="N38:N68" si="30">IF(M38&gt;0,ROUNDUP(K38*(1-M38),2),K38)</f>
        <v>0</v>
      </c>
      <c r="O38" s="173"/>
      <c r="P38" s="42">
        <f>IF(L38="",0,VLOOKUP(L38,'Cover Sheet'!$L$14:$O$34,4,0))</f>
        <v>0</v>
      </c>
      <c r="Q38" s="43" t="str">
        <f t="shared" ref="Q38:Q68" si="31">IF(L38="","-",IF(OR(L38="PP1",L38="P2"),P38*$D$10*E38*G38/12*43560,P38*$D$10*K38*G38/12*43560))</f>
        <v>-</v>
      </c>
      <c r="R38" s="193"/>
      <c r="S38" s="33">
        <f>IF(R38=0,0,VLOOKUP(R38,'Cover Sheet'!$L$14:$M$34,2,0))</f>
        <v>0</v>
      </c>
      <c r="T38" s="44">
        <f t="shared" ref="T38:T68" si="32">IF(S38&gt;0,N38*(1-S38),N38)</f>
        <v>0</v>
      </c>
      <c r="U38" s="212"/>
      <c r="V38" s="42">
        <f>IF(R38="",0,VLOOKUP(R38,'Cover Sheet'!$L$14:$O$34,4,0))</f>
        <v>0</v>
      </c>
      <c r="W38" s="45" t="str">
        <f t="shared" ref="W38:W68" si="33">IF(R38="","-",V38*$D$10*N38*G38/12*43560)</f>
        <v>-</v>
      </c>
      <c r="X38" s="108">
        <f>IF(C38=0,0,VLOOKUP(C38,'Cover Sheet'!$D$10:$G$22,4,0))</f>
        <v>0</v>
      </c>
      <c r="Y38" s="49">
        <f>IF(F38=0,0,VLOOKUP(F38,'Cover Sheet'!$D$10:$G$36,4,0))</f>
        <v>0</v>
      </c>
      <c r="Z38" s="46"/>
      <c r="AB38" s="128">
        <f t="shared" ref="AB38:AB68" si="34">Y38</f>
        <v>0</v>
      </c>
      <c r="AC38" s="131">
        <f t="shared" si="24"/>
        <v>7.53</v>
      </c>
      <c r="AD38" s="130" t="str">
        <f t="shared" ref="AD38:AD68" si="35">IF(AB38=0,"-",1000/AB38-10)</f>
        <v>-</v>
      </c>
      <c r="AE38" s="131" t="str">
        <f t="shared" ref="AE38:AE39" si="36">IF(AB38=0,"-",(AC38-0.2*AD38)^2/(AC38+0.8*AD38))</f>
        <v>-</v>
      </c>
      <c r="AF38" s="132" t="str">
        <f t="shared" ref="AF38:AF68" si="37">Q38</f>
        <v>-</v>
      </c>
      <c r="AG38" s="196"/>
      <c r="AH38" s="132" t="str">
        <f t="shared" ref="AH38:AH68" si="38">IF(AG38="","",AF38*AG38)</f>
        <v/>
      </c>
      <c r="AI38" s="129">
        <f t="shared" ref="AI38:AI68" si="39">IF(OR(AB38=0,L38=""),0,12*AH38/43560/D38)</f>
        <v>0</v>
      </c>
      <c r="AJ38" s="130" t="str">
        <f t="shared" si="12"/>
        <v>-</v>
      </c>
      <c r="AK38" s="133">
        <f t="shared" ref="AK38:AK68" si="40">IF(AB38=0,0,1000/(10+5*AC38+10*AJ38-10*(AJ38^2+1.25*AJ38*AC38)^(1/2)))</f>
        <v>0</v>
      </c>
      <c r="AL38" s="134">
        <f t="shared" ref="AL38:AL68" si="41">AK38-AB38</f>
        <v>0</v>
      </c>
      <c r="AN38" s="128">
        <f t="shared" ref="AN38:AN68" si="42">AK38</f>
        <v>0</v>
      </c>
      <c r="AO38" s="131">
        <f t="shared" si="26"/>
        <v>7.53</v>
      </c>
      <c r="AP38" s="130" t="str">
        <f t="shared" ref="AP38:AP68" si="43">IF(AN38=0,"-",1000/AN38-10)</f>
        <v>-</v>
      </c>
      <c r="AQ38" s="131" t="str">
        <f t="shared" si="27"/>
        <v>-</v>
      </c>
      <c r="AR38" s="129" t="str">
        <f t="shared" ref="AR38:AR68" si="44">W38</f>
        <v>-</v>
      </c>
      <c r="AS38" s="196"/>
      <c r="AT38" s="132" t="str">
        <f t="shared" ref="AT38:AT68" si="45">IF(AS38="","",AR38*AS38)</f>
        <v/>
      </c>
      <c r="AU38" s="129">
        <f t="shared" ref="AU38:AU68" si="46">IF(OR(AN38=0,R38=""),0,12*AT38/43560/D38)</f>
        <v>0</v>
      </c>
      <c r="AV38" s="130" t="str">
        <f t="shared" si="19"/>
        <v>-</v>
      </c>
      <c r="AW38" s="133">
        <f t="shared" ref="AW38:AW68" si="47">IF(AN38=0,0,1000/(10+5*AO38+10*AV38-10*(AV38^2+1.25*AV38*AO38)^(1/2)))</f>
        <v>0</v>
      </c>
      <c r="AX38" s="134">
        <f t="shared" ref="AX38:AX68" si="48">AW38-AN38</f>
        <v>0</v>
      </c>
    </row>
    <row r="39" spans="1:50" ht="18.95" hidden="1" customHeight="1" outlineLevel="1" x14ac:dyDescent="0.2">
      <c r="A39" s="218">
        <f t="shared" si="21"/>
        <v>21</v>
      </c>
      <c r="B39" s="170"/>
      <c r="C39" s="185"/>
      <c r="D39" s="184"/>
      <c r="E39" s="216">
        <f>IF($G39=0,0,VLOOKUP(C39,'Cover Sheet'!$D$10:$F$22,3,0))</f>
        <v>0</v>
      </c>
      <c r="F39" s="217"/>
      <c r="G39" s="35">
        <f t="shared" si="28"/>
        <v>0</v>
      </c>
      <c r="H39" s="152">
        <f>IF($G39=0,0,VLOOKUP(F39,'Cover Sheet'!$D$10:$F$36,3,0))</f>
        <v>0</v>
      </c>
      <c r="I39" s="191"/>
      <c r="J39" s="33">
        <f>IF(I39=0,0,VLOOKUP(I39,'Cover Sheet'!$L$10:$M$13,2,0))</f>
        <v>0</v>
      </c>
      <c r="K39" s="34">
        <f t="shared" si="29"/>
        <v>0</v>
      </c>
      <c r="L39" s="191"/>
      <c r="M39" s="33">
        <f>IF(L39=0,0,VLOOKUP(L39,'Cover Sheet'!$L$14:$M$34,2,0))</f>
        <v>0</v>
      </c>
      <c r="N39" s="34">
        <f t="shared" si="30"/>
        <v>0</v>
      </c>
      <c r="O39" s="173"/>
      <c r="P39" s="42">
        <f>IF(L39="",0,VLOOKUP(L39,'Cover Sheet'!$L$14:$O$34,4,0))</f>
        <v>0</v>
      </c>
      <c r="Q39" s="43" t="str">
        <f t="shared" si="31"/>
        <v>-</v>
      </c>
      <c r="R39" s="193"/>
      <c r="S39" s="33">
        <f>IF(R39=0,0,VLOOKUP(R39,'Cover Sheet'!$L$14:$M$34,2,0))</f>
        <v>0</v>
      </c>
      <c r="T39" s="44">
        <f t="shared" si="32"/>
        <v>0</v>
      </c>
      <c r="U39" s="212"/>
      <c r="V39" s="42">
        <f>IF(R39="",0,VLOOKUP(R39,'Cover Sheet'!$L$14:$O$34,4,0))</f>
        <v>0</v>
      </c>
      <c r="W39" s="45" t="str">
        <f t="shared" si="33"/>
        <v>-</v>
      </c>
      <c r="X39" s="108">
        <f>IF(C39=0,0,VLOOKUP(C39,'Cover Sheet'!$D$10:$G$22,4,0))</f>
        <v>0</v>
      </c>
      <c r="Y39" s="49">
        <f>IF(F39=0,0,VLOOKUP(F39,'Cover Sheet'!$D$10:$G$36,4,0))</f>
        <v>0</v>
      </c>
      <c r="Z39" s="46"/>
      <c r="AB39" s="128">
        <f t="shared" si="34"/>
        <v>0</v>
      </c>
      <c r="AC39" s="131">
        <f t="shared" si="24"/>
        <v>7.53</v>
      </c>
      <c r="AD39" s="130" t="str">
        <f t="shared" si="35"/>
        <v>-</v>
      </c>
      <c r="AE39" s="131" t="str">
        <f t="shared" si="36"/>
        <v>-</v>
      </c>
      <c r="AF39" s="132" t="str">
        <f t="shared" si="37"/>
        <v>-</v>
      </c>
      <c r="AG39" s="196"/>
      <c r="AH39" s="132" t="str">
        <f t="shared" si="38"/>
        <v/>
      </c>
      <c r="AI39" s="129">
        <f t="shared" si="39"/>
        <v>0</v>
      </c>
      <c r="AJ39" s="130" t="str">
        <f t="shared" si="12"/>
        <v>-</v>
      </c>
      <c r="AK39" s="133">
        <f t="shared" si="40"/>
        <v>0</v>
      </c>
      <c r="AL39" s="134">
        <f t="shared" si="41"/>
        <v>0</v>
      </c>
      <c r="AN39" s="128">
        <f t="shared" si="42"/>
        <v>0</v>
      </c>
      <c r="AO39" s="131">
        <f t="shared" si="26"/>
        <v>7.53</v>
      </c>
      <c r="AP39" s="130" t="str">
        <f t="shared" si="43"/>
        <v>-</v>
      </c>
      <c r="AQ39" s="131" t="str">
        <f t="shared" si="27"/>
        <v>-</v>
      </c>
      <c r="AR39" s="129" t="str">
        <f t="shared" si="44"/>
        <v>-</v>
      </c>
      <c r="AS39" s="196"/>
      <c r="AT39" s="132" t="str">
        <f t="shared" si="45"/>
        <v/>
      </c>
      <c r="AU39" s="129">
        <f t="shared" si="46"/>
        <v>0</v>
      </c>
      <c r="AV39" s="130" t="str">
        <f t="shared" si="19"/>
        <v>-</v>
      </c>
      <c r="AW39" s="133">
        <f t="shared" si="47"/>
        <v>0</v>
      </c>
      <c r="AX39" s="134">
        <f t="shared" si="48"/>
        <v>0</v>
      </c>
    </row>
    <row r="40" spans="1:50" ht="18" hidden="1" customHeight="1" outlineLevel="1" x14ac:dyDescent="0.2">
      <c r="A40" s="218">
        <f t="shared" si="21"/>
        <v>22</v>
      </c>
      <c r="B40" s="170"/>
      <c r="C40" s="185"/>
      <c r="D40" s="184"/>
      <c r="E40" s="216">
        <f>IF($G40=0,0,VLOOKUP(C40,'Cover Sheet'!$D$10:$F$22,3,0))</f>
        <v>0</v>
      </c>
      <c r="F40" s="217"/>
      <c r="G40" s="35">
        <f t="shared" si="28"/>
        <v>0</v>
      </c>
      <c r="H40" s="152">
        <f>IF($G40=0,0,VLOOKUP(F40,'Cover Sheet'!$D$10:$F$36,3,0))</f>
        <v>0</v>
      </c>
      <c r="I40" s="191"/>
      <c r="J40" s="33">
        <f>IF(I40=0,0,VLOOKUP(I40,'Cover Sheet'!$L$10:$M$13,2,0))</f>
        <v>0</v>
      </c>
      <c r="K40" s="34">
        <f t="shared" si="29"/>
        <v>0</v>
      </c>
      <c r="L40" s="191"/>
      <c r="M40" s="33">
        <f>IF(L40=0,0,VLOOKUP(L40,'Cover Sheet'!$L$14:$M$34,2,0))</f>
        <v>0</v>
      </c>
      <c r="N40" s="34">
        <f t="shared" si="30"/>
        <v>0</v>
      </c>
      <c r="O40" s="173"/>
      <c r="P40" s="42">
        <f>IF(L40="",0,VLOOKUP(L40,'Cover Sheet'!$L$14:$O$34,4,0))</f>
        <v>0</v>
      </c>
      <c r="Q40" s="43" t="str">
        <f t="shared" si="31"/>
        <v>-</v>
      </c>
      <c r="R40" s="193"/>
      <c r="S40" s="33">
        <f>IF(R40=0,0,VLOOKUP(R40,'Cover Sheet'!$L$14:$M$34,2,0))</f>
        <v>0</v>
      </c>
      <c r="T40" s="44">
        <f t="shared" si="32"/>
        <v>0</v>
      </c>
      <c r="U40" s="212"/>
      <c r="V40" s="42">
        <f>IF(R40="",0,VLOOKUP(R40,'Cover Sheet'!$L$14:$O$34,4,0))</f>
        <v>0</v>
      </c>
      <c r="W40" s="45" t="str">
        <f t="shared" si="33"/>
        <v>-</v>
      </c>
      <c r="X40" s="108">
        <f>IF(C40=0,0,VLOOKUP(C40,'Cover Sheet'!$D$10:$G$22,4,0))</f>
        <v>0</v>
      </c>
      <c r="Y40" s="49">
        <f>IF(F40=0,0,VLOOKUP(F40,'Cover Sheet'!$D$10:$G$36,4,0))</f>
        <v>0</v>
      </c>
      <c r="Z40" s="46"/>
      <c r="AB40" s="128">
        <f t="shared" si="34"/>
        <v>0</v>
      </c>
      <c r="AC40" s="131">
        <f t="shared" si="24"/>
        <v>7.53</v>
      </c>
      <c r="AD40" s="130" t="str">
        <f t="shared" si="35"/>
        <v>-</v>
      </c>
      <c r="AE40" s="131" t="str">
        <f>IF(AB40=0,"-",(AC40-0.2*AD40)^2/(AC40+0.8*AD40))</f>
        <v>-</v>
      </c>
      <c r="AF40" s="132" t="str">
        <f t="shared" si="37"/>
        <v>-</v>
      </c>
      <c r="AG40" s="196"/>
      <c r="AH40" s="132" t="str">
        <f t="shared" si="38"/>
        <v/>
      </c>
      <c r="AI40" s="129">
        <f t="shared" si="39"/>
        <v>0</v>
      </c>
      <c r="AJ40" s="130" t="str">
        <f t="shared" si="12"/>
        <v>-</v>
      </c>
      <c r="AK40" s="133">
        <f t="shared" si="40"/>
        <v>0</v>
      </c>
      <c r="AL40" s="134">
        <f t="shared" si="41"/>
        <v>0</v>
      </c>
      <c r="AN40" s="128">
        <f t="shared" si="42"/>
        <v>0</v>
      </c>
      <c r="AO40" s="131">
        <f t="shared" si="26"/>
        <v>7.53</v>
      </c>
      <c r="AP40" s="130" t="str">
        <f t="shared" si="43"/>
        <v>-</v>
      </c>
      <c r="AQ40" s="131" t="str">
        <f>IF(AN40=0,"-",(AO40-0.2*AP40)^2/(AO40+0.8*AP40))</f>
        <v>-</v>
      </c>
      <c r="AR40" s="129" t="str">
        <f t="shared" si="44"/>
        <v>-</v>
      </c>
      <c r="AS40" s="196"/>
      <c r="AT40" s="132" t="str">
        <f t="shared" si="45"/>
        <v/>
      </c>
      <c r="AU40" s="129">
        <f t="shared" si="46"/>
        <v>0</v>
      </c>
      <c r="AV40" s="130" t="str">
        <f t="shared" si="19"/>
        <v>-</v>
      </c>
      <c r="AW40" s="133">
        <f t="shared" si="47"/>
        <v>0</v>
      </c>
      <c r="AX40" s="134">
        <f t="shared" si="48"/>
        <v>0</v>
      </c>
    </row>
    <row r="41" spans="1:50" ht="18" hidden="1" customHeight="1" outlineLevel="1" x14ac:dyDescent="0.2">
      <c r="A41" s="218">
        <f t="shared" si="21"/>
        <v>23</v>
      </c>
      <c r="B41" s="170"/>
      <c r="C41" s="185"/>
      <c r="D41" s="184"/>
      <c r="E41" s="216">
        <f>IF($G41=0,0,VLOOKUP(C41,'Cover Sheet'!$D$10:$F$22,3,0))</f>
        <v>0</v>
      </c>
      <c r="F41" s="217"/>
      <c r="G41" s="35">
        <f t="shared" si="28"/>
        <v>0</v>
      </c>
      <c r="H41" s="152">
        <f>IF($G41=0,0,VLOOKUP(F41,'Cover Sheet'!$D$10:$F$36,3,0))</f>
        <v>0</v>
      </c>
      <c r="I41" s="191"/>
      <c r="J41" s="33">
        <f>IF(I41=0,0,VLOOKUP(I41,'Cover Sheet'!$L$10:$M$13,2,0))</f>
        <v>0</v>
      </c>
      <c r="K41" s="34">
        <f t="shared" si="29"/>
        <v>0</v>
      </c>
      <c r="L41" s="191"/>
      <c r="M41" s="33">
        <f>IF(L41=0,0,VLOOKUP(L41,'Cover Sheet'!$L$14:$M$34,2,0))</f>
        <v>0</v>
      </c>
      <c r="N41" s="34">
        <f t="shared" si="30"/>
        <v>0</v>
      </c>
      <c r="O41" s="173"/>
      <c r="P41" s="42">
        <f>IF(L41="",0,VLOOKUP(L41,'Cover Sheet'!$L$14:$O$34,4,0))</f>
        <v>0</v>
      </c>
      <c r="Q41" s="43" t="str">
        <f t="shared" si="31"/>
        <v>-</v>
      </c>
      <c r="R41" s="193"/>
      <c r="S41" s="33">
        <f>IF(R41=0,0,VLOOKUP(R41,'Cover Sheet'!$L$14:$M$34,2,0))</f>
        <v>0</v>
      </c>
      <c r="T41" s="44">
        <f t="shared" si="32"/>
        <v>0</v>
      </c>
      <c r="U41" s="212"/>
      <c r="V41" s="42">
        <f>IF(R41="",0,VLOOKUP(R41,'Cover Sheet'!$L$14:$O$34,4,0))</f>
        <v>0</v>
      </c>
      <c r="W41" s="45" t="str">
        <f t="shared" si="33"/>
        <v>-</v>
      </c>
      <c r="X41" s="108">
        <f>IF(C41=0,0,VLOOKUP(C41,'Cover Sheet'!$D$10:$G$22,4,0))</f>
        <v>0</v>
      </c>
      <c r="Y41" s="49">
        <f>IF(F41=0,0,VLOOKUP(F41,'Cover Sheet'!$D$10:$G$36,4,0))</f>
        <v>0</v>
      </c>
      <c r="Z41" s="46"/>
      <c r="AB41" s="128">
        <f t="shared" si="34"/>
        <v>0</v>
      </c>
      <c r="AC41" s="131">
        <f t="shared" si="24"/>
        <v>7.53</v>
      </c>
      <c r="AD41" s="130" t="str">
        <f t="shared" si="35"/>
        <v>-</v>
      </c>
      <c r="AE41" s="131" t="str">
        <f t="shared" ref="AE41:AE70" si="49">IF(AB41=0,"-",(AC41-0.2*AD41)^2/(AC41+0.8*AD41))</f>
        <v>-</v>
      </c>
      <c r="AF41" s="132" t="str">
        <f t="shared" si="37"/>
        <v>-</v>
      </c>
      <c r="AG41" s="196"/>
      <c r="AH41" s="132" t="str">
        <f t="shared" si="38"/>
        <v/>
      </c>
      <c r="AI41" s="129">
        <f t="shared" si="39"/>
        <v>0</v>
      </c>
      <c r="AJ41" s="130" t="str">
        <f t="shared" si="12"/>
        <v>-</v>
      </c>
      <c r="AK41" s="133">
        <f t="shared" si="40"/>
        <v>0</v>
      </c>
      <c r="AL41" s="134">
        <f t="shared" si="41"/>
        <v>0</v>
      </c>
      <c r="AN41" s="128">
        <f t="shared" si="42"/>
        <v>0</v>
      </c>
      <c r="AO41" s="131">
        <f t="shared" si="26"/>
        <v>7.53</v>
      </c>
      <c r="AP41" s="130" t="str">
        <f t="shared" si="43"/>
        <v>-</v>
      </c>
      <c r="AQ41" s="131" t="str">
        <f t="shared" ref="AQ41:AQ70" si="50">IF(AN41=0,"-",(AO41-0.2*AP41)^2/(AO41+0.8*AP41))</f>
        <v>-</v>
      </c>
      <c r="AR41" s="129" t="str">
        <f t="shared" si="44"/>
        <v>-</v>
      </c>
      <c r="AS41" s="196"/>
      <c r="AT41" s="132" t="str">
        <f t="shared" si="45"/>
        <v/>
      </c>
      <c r="AU41" s="129">
        <f t="shared" si="46"/>
        <v>0</v>
      </c>
      <c r="AV41" s="130" t="str">
        <f t="shared" si="19"/>
        <v>-</v>
      </c>
      <c r="AW41" s="133">
        <f t="shared" si="47"/>
        <v>0</v>
      </c>
      <c r="AX41" s="134">
        <f t="shared" si="48"/>
        <v>0</v>
      </c>
    </row>
    <row r="42" spans="1:50" ht="18.75" hidden="1" customHeight="1" outlineLevel="1" x14ac:dyDescent="0.2">
      <c r="A42" s="218">
        <f t="shared" si="21"/>
        <v>24</v>
      </c>
      <c r="B42" s="170"/>
      <c r="C42" s="185"/>
      <c r="D42" s="184"/>
      <c r="E42" s="216">
        <f>IF($G42=0,0,VLOOKUP(C42,'Cover Sheet'!$D$10:$F$22,3,0))</f>
        <v>0</v>
      </c>
      <c r="F42" s="217"/>
      <c r="G42" s="35">
        <f t="shared" si="28"/>
        <v>0</v>
      </c>
      <c r="H42" s="152">
        <f>IF($G42=0,0,VLOOKUP(F42,'Cover Sheet'!$D$10:$F$36,3,0))</f>
        <v>0</v>
      </c>
      <c r="I42" s="191"/>
      <c r="J42" s="33">
        <f>IF(I42=0,0,VLOOKUP(I42,'Cover Sheet'!$L$10:$M$13,2,0))</f>
        <v>0</v>
      </c>
      <c r="K42" s="34">
        <f t="shared" si="29"/>
        <v>0</v>
      </c>
      <c r="L42" s="191"/>
      <c r="M42" s="33">
        <f>IF(L42=0,0,VLOOKUP(L42,'Cover Sheet'!$L$14:$M$34,2,0))</f>
        <v>0</v>
      </c>
      <c r="N42" s="34">
        <f t="shared" si="30"/>
        <v>0</v>
      </c>
      <c r="O42" s="173"/>
      <c r="P42" s="42">
        <f>IF(L42="",0,VLOOKUP(L42,'Cover Sheet'!$L$14:$O$34,4,0))</f>
        <v>0</v>
      </c>
      <c r="Q42" s="43" t="str">
        <f t="shared" si="31"/>
        <v>-</v>
      </c>
      <c r="R42" s="193"/>
      <c r="S42" s="33">
        <f>IF(R42=0,0,VLOOKUP(R42,'Cover Sheet'!$L$14:$M$34,2,0))</f>
        <v>0</v>
      </c>
      <c r="T42" s="44">
        <f t="shared" si="32"/>
        <v>0</v>
      </c>
      <c r="U42" s="212"/>
      <c r="V42" s="42">
        <f>IF(R42="",0,VLOOKUP(R42,'Cover Sheet'!$L$14:$O$34,4,0))</f>
        <v>0</v>
      </c>
      <c r="W42" s="45" t="str">
        <f t="shared" si="33"/>
        <v>-</v>
      </c>
      <c r="X42" s="108">
        <f>IF(C42=0,0,VLOOKUP(C42,'Cover Sheet'!$D$10:$G$22,4,0))</f>
        <v>0</v>
      </c>
      <c r="Y42" s="49">
        <f>IF(F42=0,0,VLOOKUP(F42,'Cover Sheet'!$D$10:$G$36,4,0))</f>
        <v>0</v>
      </c>
      <c r="Z42" s="46"/>
      <c r="AB42" s="128">
        <f t="shared" si="34"/>
        <v>0</v>
      </c>
      <c r="AC42" s="131">
        <f t="shared" si="24"/>
        <v>7.53</v>
      </c>
      <c r="AD42" s="130" t="str">
        <f t="shared" si="35"/>
        <v>-</v>
      </c>
      <c r="AE42" s="131" t="str">
        <f t="shared" si="49"/>
        <v>-</v>
      </c>
      <c r="AF42" s="132" t="str">
        <f t="shared" si="37"/>
        <v>-</v>
      </c>
      <c r="AG42" s="196"/>
      <c r="AH42" s="132" t="str">
        <f t="shared" si="38"/>
        <v/>
      </c>
      <c r="AI42" s="129">
        <f t="shared" si="39"/>
        <v>0</v>
      </c>
      <c r="AJ42" s="130" t="str">
        <f t="shared" si="12"/>
        <v>-</v>
      </c>
      <c r="AK42" s="133">
        <f t="shared" si="40"/>
        <v>0</v>
      </c>
      <c r="AL42" s="134">
        <f t="shared" si="41"/>
        <v>0</v>
      </c>
      <c r="AN42" s="128">
        <f t="shared" si="42"/>
        <v>0</v>
      </c>
      <c r="AO42" s="131">
        <f t="shared" si="26"/>
        <v>7.53</v>
      </c>
      <c r="AP42" s="130" t="str">
        <f t="shared" si="43"/>
        <v>-</v>
      </c>
      <c r="AQ42" s="131" t="str">
        <f t="shared" si="50"/>
        <v>-</v>
      </c>
      <c r="AR42" s="129" t="str">
        <f t="shared" si="44"/>
        <v>-</v>
      </c>
      <c r="AS42" s="196"/>
      <c r="AT42" s="132" t="str">
        <f t="shared" si="45"/>
        <v/>
      </c>
      <c r="AU42" s="129">
        <f t="shared" si="46"/>
        <v>0</v>
      </c>
      <c r="AV42" s="130" t="str">
        <f t="shared" si="19"/>
        <v>-</v>
      </c>
      <c r="AW42" s="133">
        <f t="shared" si="47"/>
        <v>0</v>
      </c>
      <c r="AX42" s="134">
        <f t="shared" si="48"/>
        <v>0</v>
      </c>
    </row>
    <row r="43" spans="1:50" ht="18" hidden="1" customHeight="1" outlineLevel="1" x14ac:dyDescent="0.2">
      <c r="A43" s="218">
        <f>A42+1</f>
        <v>25</v>
      </c>
      <c r="B43" s="170"/>
      <c r="C43" s="185"/>
      <c r="D43" s="184"/>
      <c r="E43" s="216">
        <f>IF($G43=0,0,VLOOKUP(C43,'Cover Sheet'!$D$10:$F$22,3,0))</f>
        <v>0</v>
      </c>
      <c r="F43" s="217"/>
      <c r="G43" s="35">
        <f t="shared" si="28"/>
        <v>0</v>
      </c>
      <c r="H43" s="152">
        <f>IF($G43=0,0,VLOOKUP(F43,'Cover Sheet'!$D$10:$F$36,3,0))</f>
        <v>0</v>
      </c>
      <c r="I43" s="191"/>
      <c r="J43" s="33">
        <f>IF(I43=0,0,VLOOKUP(I43,'Cover Sheet'!$L$10:$M$13,2,0))</f>
        <v>0</v>
      </c>
      <c r="K43" s="34">
        <f t="shared" si="29"/>
        <v>0</v>
      </c>
      <c r="L43" s="191"/>
      <c r="M43" s="33">
        <f>IF(L43=0,0,VLOOKUP(L43,'Cover Sheet'!$L$14:$M$34,2,0))</f>
        <v>0</v>
      </c>
      <c r="N43" s="34">
        <f t="shared" si="30"/>
        <v>0</v>
      </c>
      <c r="O43" s="173"/>
      <c r="P43" s="42">
        <f>IF(L43="",0,VLOOKUP(L43,'Cover Sheet'!$L$14:$O$34,4,0))</f>
        <v>0</v>
      </c>
      <c r="Q43" s="43" t="str">
        <f t="shared" si="31"/>
        <v>-</v>
      </c>
      <c r="R43" s="193"/>
      <c r="S43" s="33">
        <f>IF(R43=0,0,VLOOKUP(R43,'Cover Sheet'!$L$14:$M$34,2,0))</f>
        <v>0</v>
      </c>
      <c r="T43" s="44">
        <f t="shared" si="32"/>
        <v>0</v>
      </c>
      <c r="U43" s="212"/>
      <c r="V43" s="42">
        <f>IF(R43="",0,VLOOKUP(R43,'Cover Sheet'!$L$14:$O$34,4,0))</f>
        <v>0</v>
      </c>
      <c r="W43" s="45" t="str">
        <f t="shared" si="33"/>
        <v>-</v>
      </c>
      <c r="X43" s="108">
        <f>IF(C43=0,0,VLOOKUP(C43,'Cover Sheet'!$D$10:$G$22,4,0))</f>
        <v>0</v>
      </c>
      <c r="Y43" s="49">
        <f>IF(F43=0,0,VLOOKUP(F43,'Cover Sheet'!$D$10:$G$36,4,0))</f>
        <v>0</v>
      </c>
      <c r="Z43" s="46"/>
      <c r="AB43" s="128">
        <f t="shared" si="34"/>
        <v>0</v>
      </c>
      <c r="AC43" s="131">
        <f t="shared" si="24"/>
        <v>7.53</v>
      </c>
      <c r="AD43" s="130" t="str">
        <f t="shared" si="35"/>
        <v>-</v>
      </c>
      <c r="AE43" s="131" t="str">
        <f t="shared" si="49"/>
        <v>-</v>
      </c>
      <c r="AF43" s="132" t="str">
        <f t="shared" si="37"/>
        <v>-</v>
      </c>
      <c r="AG43" s="196"/>
      <c r="AH43" s="132" t="str">
        <f t="shared" si="38"/>
        <v/>
      </c>
      <c r="AI43" s="129">
        <f t="shared" si="39"/>
        <v>0</v>
      </c>
      <c r="AJ43" s="130" t="str">
        <f t="shared" si="12"/>
        <v>-</v>
      </c>
      <c r="AK43" s="133">
        <f t="shared" si="40"/>
        <v>0</v>
      </c>
      <c r="AL43" s="134">
        <f t="shared" si="41"/>
        <v>0</v>
      </c>
      <c r="AN43" s="128">
        <f t="shared" si="42"/>
        <v>0</v>
      </c>
      <c r="AO43" s="131">
        <f t="shared" si="26"/>
        <v>7.53</v>
      </c>
      <c r="AP43" s="130" t="str">
        <f t="shared" si="43"/>
        <v>-</v>
      </c>
      <c r="AQ43" s="131" t="str">
        <f t="shared" si="50"/>
        <v>-</v>
      </c>
      <c r="AR43" s="129" t="str">
        <f t="shared" si="44"/>
        <v>-</v>
      </c>
      <c r="AS43" s="196"/>
      <c r="AT43" s="132" t="str">
        <f t="shared" si="45"/>
        <v/>
      </c>
      <c r="AU43" s="129">
        <f t="shared" si="46"/>
        <v>0</v>
      </c>
      <c r="AV43" s="130" t="str">
        <f t="shared" si="19"/>
        <v>-</v>
      </c>
      <c r="AW43" s="133">
        <f t="shared" si="47"/>
        <v>0</v>
      </c>
      <c r="AX43" s="134">
        <f t="shared" si="48"/>
        <v>0</v>
      </c>
    </row>
    <row r="44" spans="1:50" ht="18.75" hidden="1" customHeight="1" outlineLevel="1" x14ac:dyDescent="0.2">
      <c r="A44" s="218">
        <f t="shared" si="21"/>
        <v>26</v>
      </c>
      <c r="B44" s="170"/>
      <c r="C44" s="185"/>
      <c r="D44" s="184"/>
      <c r="E44" s="216">
        <f>IF($G44=0,0,VLOOKUP(C44,'Cover Sheet'!$D$10:$F$22,3,0))</f>
        <v>0</v>
      </c>
      <c r="F44" s="217"/>
      <c r="G44" s="35">
        <f t="shared" si="28"/>
        <v>0</v>
      </c>
      <c r="H44" s="152">
        <f>IF($G44=0,0,VLOOKUP(F44,'Cover Sheet'!$D$10:$F$36,3,0))</f>
        <v>0</v>
      </c>
      <c r="I44" s="191"/>
      <c r="J44" s="33">
        <f>IF(I44=0,0,VLOOKUP(I44,'Cover Sheet'!$L$10:$M$13,2,0))</f>
        <v>0</v>
      </c>
      <c r="K44" s="34">
        <f t="shared" si="29"/>
        <v>0</v>
      </c>
      <c r="L44" s="191"/>
      <c r="M44" s="33">
        <f>IF(L44=0,0,VLOOKUP(L44,'Cover Sheet'!$L$14:$M$34,2,0))</f>
        <v>0</v>
      </c>
      <c r="N44" s="34">
        <f t="shared" si="30"/>
        <v>0</v>
      </c>
      <c r="O44" s="173"/>
      <c r="P44" s="42">
        <f>IF(L44="",0,VLOOKUP(L44,'Cover Sheet'!$L$14:$O$34,4,0))</f>
        <v>0</v>
      </c>
      <c r="Q44" s="43" t="str">
        <f t="shared" si="31"/>
        <v>-</v>
      </c>
      <c r="R44" s="193"/>
      <c r="S44" s="33">
        <f>IF(R44=0,0,VLOOKUP(R44,'Cover Sheet'!$L$14:$M$34,2,0))</f>
        <v>0</v>
      </c>
      <c r="T44" s="44">
        <f t="shared" si="32"/>
        <v>0</v>
      </c>
      <c r="U44" s="212"/>
      <c r="V44" s="42">
        <f>IF(R44="",0,VLOOKUP(R44,'Cover Sheet'!$L$14:$O$34,4,0))</f>
        <v>0</v>
      </c>
      <c r="W44" s="45" t="str">
        <f t="shared" si="33"/>
        <v>-</v>
      </c>
      <c r="X44" s="108">
        <f>IF(C44=0,0,VLOOKUP(C44,'Cover Sheet'!$D$10:$G$22,4,0))</f>
        <v>0</v>
      </c>
      <c r="Y44" s="49">
        <f>IF(F44=0,0,VLOOKUP(F44,'Cover Sheet'!$D$10:$G$36,4,0))</f>
        <v>0</v>
      </c>
      <c r="Z44" s="46"/>
      <c r="AB44" s="128">
        <f t="shared" si="34"/>
        <v>0</v>
      </c>
      <c r="AC44" s="131">
        <f t="shared" si="24"/>
        <v>7.53</v>
      </c>
      <c r="AD44" s="130" t="str">
        <f t="shared" si="35"/>
        <v>-</v>
      </c>
      <c r="AE44" s="131" t="str">
        <f t="shared" si="49"/>
        <v>-</v>
      </c>
      <c r="AF44" s="132" t="str">
        <f t="shared" si="37"/>
        <v>-</v>
      </c>
      <c r="AG44" s="196"/>
      <c r="AH44" s="132" t="str">
        <f t="shared" si="38"/>
        <v/>
      </c>
      <c r="AI44" s="129">
        <f t="shared" si="39"/>
        <v>0</v>
      </c>
      <c r="AJ44" s="130" t="str">
        <f t="shared" si="12"/>
        <v>-</v>
      </c>
      <c r="AK44" s="133">
        <f t="shared" si="40"/>
        <v>0</v>
      </c>
      <c r="AL44" s="134">
        <f t="shared" si="41"/>
        <v>0</v>
      </c>
      <c r="AN44" s="128">
        <f t="shared" si="42"/>
        <v>0</v>
      </c>
      <c r="AO44" s="131">
        <f t="shared" si="26"/>
        <v>7.53</v>
      </c>
      <c r="AP44" s="130" t="str">
        <f t="shared" si="43"/>
        <v>-</v>
      </c>
      <c r="AQ44" s="131" t="str">
        <f t="shared" si="50"/>
        <v>-</v>
      </c>
      <c r="AR44" s="129" t="str">
        <f t="shared" si="44"/>
        <v>-</v>
      </c>
      <c r="AS44" s="196"/>
      <c r="AT44" s="132" t="str">
        <f t="shared" si="45"/>
        <v/>
      </c>
      <c r="AU44" s="129">
        <f t="shared" si="46"/>
        <v>0</v>
      </c>
      <c r="AV44" s="130" t="str">
        <f t="shared" si="19"/>
        <v>-</v>
      </c>
      <c r="AW44" s="133">
        <f t="shared" si="47"/>
        <v>0</v>
      </c>
      <c r="AX44" s="134">
        <f t="shared" si="48"/>
        <v>0</v>
      </c>
    </row>
    <row r="45" spans="1:50" ht="18" hidden="1" customHeight="1" outlineLevel="1" x14ac:dyDescent="0.2">
      <c r="A45" s="218">
        <f t="shared" si="21"/>
        <v>27</v>
      </c>
      <c r="B45" s="170"/>
      <c r="C45" s="185"/>
      <c r="D45" s="184"/>
      <c r="E45" s="216">
        <f>IF($G45=0,0,VLOOKUP(C45,'Cover Sheet'!$D$10:$F$22,3,0))</f>
        <v>0</v>
      </c>
      <c r="F45" s="217"/>
      <c r="G45" s="35">
        <f t="shared" si="28"/>
        <v>0</v>
      </c>
      <c r="H45" s="152">
        <f>IF($G45=0,0,VLOOKUP(F45,'Cover Sheet'!$D$10:$F$36,3,0))</f>
        <v>0</v>
      </c>
      <c r="I45" s="191"/>
      <c r="J45" s="33">
        <f>IF(I45=0,0,VLOOKUP(I45,'Cover Sheet'!$L$10:$M$13,2,0))</f>
        <v>0</v>
      </c>
      <c r="K45" s="34">
        <f t="shared" si="29"/>
        <v>0</v>
      </c>
      <c r="L45" s="191"/>
      <c r="M45" s="33">
        <f>IF(L45=0,0,VLOOKUP(L45,'Cover Sheet'!$L$14:$M$34,2,0))</f>
        <v>0</v>
      </c>
      <c r="N45" s="34">
        <f t="shared" si="30"/>
        <v>0</v>
      </c>
      <c r="O45" s="173"/>
      <c r="P45" s="42">
        <f>IF(L45="",0,VLOOKUP(L45,'Cover Sheet'!$L$14:$O$34,4,0))</f>
        <v>0</v>
      </c>
      <c r="Q45" s="43" t="str">
        <f t="shared" si="31"/>
        <v>-</v>
      </c>
      <c r="R45" s="193"/>
      <c r="S45" s="33">
        <f>IF(R45=0,0,VLOOKUP(R45,'Cover Sheet'!$L$14:$M$34,2,0))</f>
        <v>0</v>
      </c>
      <c r="T45" s="44">
        <f t="shared" si="32"/>
        <v>0</v>
      </c>
      <c r="U45" s="212"/>
      <c r="V45" s="42">
        <f>IF(R45="",0,VLOOKUP(R45,'Cover Sheet'!$L$14:$O$34,4,0))</f>
        <v>0</v>
      </c>
      <c r="W45" s="45" t="str">
        <f t="shared" si="33"/>
        <v>-</v>
      </c>
      <c r="X45" s="108">
        <f>IF(C45=0,0,VLOOKUP(C45,'Cover Sheet'!$D$10:$G$22,4,0))</f>
        <v>0</v>
      </c>
      <c r="Y45" s="49">
        <f>IF(F45=0,0,VLOOKUP(F45,'Cover Sheet'!$D$10:$G$36,4,0))</f>
        <v>0</v>
      </c>
      <c r="Z45" s="46"/>
      <c r="AB45" s="128">
        <f t="shared" si="34"/>
        <v>0</v>
      </c>
      <c r="AC45" s="131">
        <f t="shared" si="24"/>
        <v>7.53</v>
      </c>
      <c r="AD45" s="130" t="str">
        <f t="shared" si="35"/>
        <v>-</v>
      </c>
      <c r="AE45" s="131" t="str">
        <f t="shared" si="49"/>
        <v>-</v>
      </c>
      <c r="AF45" s="132" t="str">
        <f t="shared" si="37"/>
        <v>-</v>
      </c>
      <c r="AG45" s="196"/>
      <c r="AH45" s="132" t="str">
        <f t="shared" si="38"/>
        <v/>
      </c>
      <c r="AI45" s="129">
        <f t="shared" si="39"/>
        <v>0</v>
      </c>
      <c r="AJ45" s="130" t="str">
        <f t="shared" si="12"/>
        <v>-</v>
      </c>
      <c r="AK45" s="133">
        <f t="shared" si="40"/>
        <v>0</v>
      </c>
      <c r="AL45" s="134">
        <f t="shared" si="41"/>
        <v>0</v>
      </c>
      <c r="AN45" s="128">
        <f t="shared" si="42"/>
        <v>0</v>
      </c>
      <c r="AO45" s="131">
        <f t="shared" si="26"/>
        <v>7.53</v>
      </c>
      <c r="AP45" s="130" t="str">
        <f t="shared" si="43"/>
        <v>-</v>
      </c>
      <c r="AQ45" s="131" t="str">
        <f t="shared" si="50"/>
        <v>-</v>
      </c>
      <c r="AR45" s="129" t="str">
        <f t="shared" si="44"/>
        <v>-</v>
      </c>
      <c r="AS45" s="196"/>
      <c r="AT45" s="132" t="str">
        <f t="shared" si="45"/>
        <v/>
      </c>
      <c r="AU45" s="129">
        <f t="shared" si="46"/>
        <v>0</v>
      </c>
      <c r="AV45" s="130" t="str">
        <f t="shared" si="19"/>
        <v>-</v>
      </c>
      <c r="AW45" s="133">
        <f t="shared" si="47"/>
        <v>0</v>
      </c>
      <c r="AX45" s="134">
        <f t="shared" si="48"/>
        <v>0</v>
      </c>
    </row>
    <row r="46" spans="1:50" ht="18.75" hidden="1" customHeight="1" outlineLevel="1" x14ac:dyDescent="0.2">
      <c r="A46" s="218">
        <f t="shared" si="21"/>
        <v>28</v>
      </c>
      <c r="B46" s="170"/>
      <c r="C46" s="185"/>
      <c r="D46" s="184"/>
      <c r="E46" s="216">
        <f>IF($G46=0,0,VLOOKUP(C46,'Cover Sheet'!$D$10:$F$22,3,0))</f>
        <v>0</v>
      </c>
      <c r="F46" s="217"/>
      <c r="G46" s="35">
        <f t="shared" si="28"/>
        <v>0</v>
      </c>
      <c r="H46" s="152">
        <f>IF($G46=0,0,VLOOKUP(F46,'Cover Sheet'!$D$10:$F$36,3,0))</f>
        <v>0</v>
      </c>
      <c r="I46" s="191"/>
      <c r="J46" s="33">
        <f>IF(I46=0,0,VLOOKUP(I46,'Cover Sheet'!$L$10:$M$13,2,0))</f>
        <v>0</v>
      </c>
      <c r="K46" s="34">
        <f t="shared" si="29"/>
        <v>0</v>
      </c>
      <c r="L46" s="191"/>
      <c r="M46" s="33">
        <f>IF(L46=0,0,VLOOKUP(L46,'Cover Sheet'!$L$14:$M$34,2,0))</f>
        <v>0</v>
      </c>
      <c r="N46" s="34">
        <f t="shared" si="30"/>
        <v>0</v>
      </c>
      <c r="O46" s="173"/>
      <c r="P46" s="42">
        <f>IF(L46="",0,VLOOKUP(L46,'Cover Sheet'!$L$14:$O$34,4,0))</f>
        <v>0</v>
      </c>
      <c r="Q46" s="43" t="str">
        <f t="shared" si="31"/>
        <v>-</v>
      </c>
      <c r="R46" s="193"/>
      <c r="S46" s="33">
        <f>IF(R46=0,0,VLOOKUP(R46,'Cover Sheet'!$L$14:$M$34,2,0))</f>
        <v>0</v>
      </c>
      <c r="T46" s="44">
        <f t="shared" si="32"/>
        <v>0</v>
      </c>
      <c r="U46" s="212"/>
      <c r="V46" s="42">
        <f>IF(R46="",0,VLOOKUP(R46,'Cover Sheet'!$L$14:$O$34,4,0))</f>
        <v>0</v>
      </c>
      <c r="W46" s="45" t="str">
        <f t="shared" si="33"/>
        <v>-</v>
      </c>
      <c r="X46" s="108">
        <f>IF(C46=0,0,VLOOKUP(C46,'Cover Sheet'!$D$10:$G$22,4,0))</f>
        <v>0</v>
      </c>
      <c r="Y46" s="49">
        <f>IF(F46=0,0,VLOOKUP(F46,'Cover Sheet'!$D$10:$G$36,4,0))</f>
        <v>0</v>
      </c>
      <c r="Z46" s="46"/>
      <c r="AB46" s="128">
        <f t="shared" si="34"/>
        <v>0</v>
      </c>
      <c r="AC46" s="131">
        <f t="shared" si="24"/>
        <v>7.53</v>
      </c>
      <c r="AD46" s="130" t="str">
        <f t="shared" si="35"/>
        <v>-</v>
      </c>
      <c r="AE46" s="131" t="str">
        <f t="shared" si="49"/>
        <v>-</v>
      </c>
      <c r="AF46" s="132" t="str">
        <f t="shared" si="37"/>
        <v>-</v>
      </c>
      <c r="AG46" s="196"/>
      <c r="AH46" s="132" t="str">
        <f t="shared" si="38"/>
        <v/>
      </c>
      <c r="AI46" s="129">
        <f t="shared" si="39"/>
        <v>0</v>
      </c>
      <c r="AJ46" s="130" t="str">
        <f t="shared" si="12"/>
        <v>-</v>
      </c>
      <c r="AK46" s="133">
        <f t="shared" si="40"/>
        <v>0</v>
      </c>
      <c r="AL46" s="134">
        <f t="shared" si="41"/>
        <v>0</v>
      </c>
      <c r="AN46" s="128">
        <f t="shared" si="42"/>
        <v>0</v>
      </c>
      <c r="AO46" s="131">
        <f t="shared" si="26"/>
        <v>7.53</v>
      </c>
      <c r="AP46" s="130" t="str">
        <f t="shared" si="43"/>
        <v>-</v>
      </c>
      <c r="AQ46" s="131" t="str">
        <f t="shared" si="50"/>
        <v>-</v>
      </c>
      <c r="AR46" s="129" t="str">
        <f t="shared" si="44"/>
        <v>-</v>
      </c>
      <c r="AS46" s="196"/>
      <c r="AT46" s="132" t="str">
        <f t="shared" si="45"/>
        <v/>
      </c>
      <c r="AU46" s="129">
        <f t="shared" si="46"/>
        <v>0</v>
      </c>
      <c r="AV46" s="130" t="str">
        <f t="shared" si="19"/>
        <v>-</v>
      </c>
      <c r="AW46" s="133">
        <f t="shared" si="47"/>
        <v>0</v>
      </c>
      <c r="AX46" s="134">
        <f t="shared" si="48"/>
        <v>0</v>
      </c>
    </row>
    <row r="47" spans="1:50" ht="18" hidden="1" customHeight="1" outlineLevel="1" x14ac:dyDescent="0.2">
      <c r="A47" s="218">
        <f t="shared" si="21"/>
        <v>29</v>
      </c>
      <c r="B47" s="170"/>
      <c r="C47" s="186"/>
      <c r="D47" s="187"/>
      <c r="E47" s="216">
        <f>IF($G47=0,0,VLOOKUP(C47,'Cover Sheet'!$D$10:$F$22,3,0))</f>
        <v>0</v>
      </c>
      <c r="F47" s="217"/>
      <c r="G47" s="33">
        <f t="shared" si="28"/>
        <v>0</v>
      </c>
      <c r="H47" s="152">
        <f>IF($G47=0,0,VLOOKUP(F47,'Cover Sheet'!$D$10:$F$36,3,0))</f>
        <v>0</v>
      </c>
      <c r="I47" s="191"/>
      <c r="J47" s="33">
        <f>IF(I47=0,0,VLOOKUP(I47,'Cover Sheet'!$L$10:$M$13,2,0))</f>
        <v>0</v>
      </c>
      <c r="K47" s="34">
        <f t="shared" si="29"/>
        <v>0</v>
      </c>
      <c r="L47" s="191"/>
      <c r="M47" s="33">
        <f>IF(L47=0,0,VLOOKUP(L47,'Cover Sheet'!$L$14:$M$34,2,0))</f>
        <v>0</v>
      </c>
      <c r="N47" s="34">
        <f t="shared" si="30"/>
        <v>0</v>
      </c>
      <c r="O47" s="173"/>
      <c r="P47" s="42">
        <f>IF(L47="",0,VLOOKUP(L47,'Cover Sheet'!$L$14:$O$34,4,0))</f>
        <v>0</v>
      </c>
      <c r="Q47" s="43" t="str">
        <f t="shared" si="31"/>
        <v>-</v>
      </c>
      <c r="R47" s="193"/>
      <c r="S47" s="33">
        <f>IF(R47=0,0,VLOOKUP(R47,'Cover Sheet'!$L$14:$M$34,2,0))</f>
        <v>0</v>
      </c>
      <c r="T47" s="44">
        <f t="shared" si="32"/>
        <v>0</v>
      </c>
      <c r="U47" s="212"/>
      <c r="V47" s="42">
        <f>IF(R47="",0,VLOOKUP(R47,'Cover Sheet'!$L$14:$O$34,4,0))</f>
        <v>0</v>
      </c>
      <c r="W47" s="45" t="str">
        <f t="shared" si="33"/>
        <v>-</v>
      </c>
      <c r="X47" s="108">
        <f>IF(C47=0,0,VLOOKUP(C47,'Cover Sheet'!$D$10:$G$22,4,0))</f>
        <v>0</v>
      </c>
      <c r="Y47" s="49">
        <f>IF(F47=0,0,VLOOKUP(F47,'Cover Sheet'!$D$10:$G$36,4,0))</f>
        <v>0</v>
      </c>
      <c r="Z47" s="46"/>
      <c r="AB47" s="128">
        <f t="shared" si="34"/>
        <v>0</v>
      </c>
      <c r="AC47" s="131">
        <f t="shared" si="24"/>
        <v>7.53</v>
      </c>
      <c r="AD47" s="130" t="str">
        <f t="shared" si="35"/>
        <v>-</v>
      </c>
      <c r="AE47" s="131" t="str">
        <f t="shared" si="49"/>
        <v>-</v>
      </c>
      <c r="AF47" s="132" t="str">
        <f t="shared" si="37"/>
        <v>-</v>
      </c>
      <c r="AG47" s="196"/>
      <c r="AH47" s="132" t="str">
        <f t="shared" si="38"/>
        <v/>
      </c>
      <c r="AI47" s="129">
        <f t="shared" si="39"/>
        <v>0</v>
      </c>
      <c r="AJ47" s="130" t="str">
        <f t="shared" si="12"/>
        <v>-</v>
      </c>
      <c r="AK47" s="133">
        <f t="shared" si="40"/>
        <v>0</v>
      </c>
      <c r="AL47" s="134">
        <f t="shared" si="41"/>
        <v>0</v>
      </c>
      <c r="AN47" s="128">
        <f t="shared" si="42"/>
        <v>0</v>
      </c>
      <c r="AO47" s="131">
        <f t="shared" si="26"/>
        <v>7.53</v>
      </c>
      <c r="AP47" s="130" t="str">
        <f t="shared" si="43"/>
        <v>-</v>
      </c>
      <c r="AQ47" s="131" t="str">
        <f t="shared" si="50"/>
        <v>-</v>
      </c>
      <c r="AR47" s="129" t="str">
        <f t="shared" si="44"/>
        <v>-</v>
      </c>
      <c r="AS47" s="196"/>
      <c r="AT47" s="132" t="str">
        <f t="shared" si="45"/>
        <v/>
      </c>
      <c r="AU47" s="129">
        <f t="shared" si="46"/>
        <v>0</v>
      </c>
      <c r="AV47" s="130" t="str">
        <f t="shared" si="19"/>
        <v>-</v>
      </c>
      <c r="AW47" s="133">
        <f t="shared" si="47"/>
        <v>0</v>
      </c>
      <c r="AX47" s="134">
        <f t="shared" si="48"/>
        <v>0</v>
      </c>
    </row>
    <row r="48" spans="1:50" ht="18.95" hidden="1" customHeight="1" outlineLevel="1" x14ac:dyDescent="0.2">
      <c r="A48" s="218">
        <f t="shared" si="21"/>
        <v>30</v>
      </c>
      <c r="B48" s="170"/>
      <c r="C48" s="185"/>
      <c r="D48" s="184"/>
      <c r="E48" s="216">
        <f>IF($G48=0,0,VLOOKUP(C48,'Cover Sheet'!$D$10:$F$22,3,0))</f>
        <v>0</v>
      </c>
      <c r="F48" s="217"/>
      <c r="G48" s="35">
        <f t="shared" si="28"/>
        <v>0</v>
      </c>
      <c r="H48" s="152">
        <f>IF($G48=0,0,VLOOKUP(F48,'Cover Sheet'!$D$10:$F$36,3,0))</f>
        <v>0</v>
      </c>
      <c r="I48" s="191"/>
      <c r="J48" s="33">
        <f>IF(I48=0,0,VLOOKUP(I48,'Cover Sheet'!$L$10:$M$13,2,0))</f>
        <v>0</v>
      </c>
      <c r="K48" s="34">
        <f t="shared" si="29"/>
        <v>0</v>
      </c>
      <c r="L48" s="191"/>
      <c r="M48" s="33">
        <f>IF(L48=0,0,VLOOKUP(L48,'Cover Sheet'!$L$14:$M$34,2,0))</f>
        <v>0</v>
      </c>
      <c r="N48" s="34">
        <f t="shared" si="30"/>
        <v>0</v>
      </c>
      <c r="O48" s="173"/>
      <c r="P48" s="42">
        <f>IF(L48="",0,VLOOKUP(L48,'Cover Sheet'!$L$14:$O$34,4,0))</f>
        <v>0</v>
      </c>
      <c r="Q48" s="43" t="str">
        <f t="shared" si="31"/>
        <v>-</v>
      </c>
      <c r="R48" s="193"/>
      <c r="S48" s="33">
        <f>IF(R48=0,0,VLOOKUP(R48,'Cover Sheet'!$L$14:$M$34,2,0))</f>
        <v>0</v>
      </c>
      <c r="T48" s="44">
        <f t="shared" si="32"/>
        <v>0</v>
      </c>
      <c r="U48" s="212"/>
      <c r="V48" s="42">
        <f>IF(R48="",0,VLOOKUP(R48,'Cover Sheet'!$L$14:$O$34,4,0))</f>
        <v>0</v>
      </c>
      <c r="W48" s="45" t="str">
        <f t="shared" si="33"/>
        <v>-</v>
      </c>
      <c r="X48" s="108">
        <f>IF(C48=0,0,VLOOKUP(C48,'Cover Sheet'!$D$10:$G$22,4,0))</f>
        <v>0</v>
      </c>
      <c r="Y48" s="49">
        <f>IF(F48=0,0,VLOOKUP(F48,'Cover Sheet'!$D$10:$G$36,4,0))</f>
        <v>0</v>
      </c>
      <c r="Z48" s="46"/>
      <c r="AB48" s="128">
        <f t="shared" si="34"/>
        <v>0</v>
      </c>
      <c r="AC48" s="131">
        <f t="shared" si="24"/>
        <v>7.53</v>
      </c>
      <c r="AD48" s="130" t="str">
        <f t="shared" si="35"/>
        <v>-</v>
      </c>
      <c r="AE48" s="131" t="str">
        <f t="shared" ref="AE48:AE49" si="51">IF(AB48=0,"-",(AC48-0.2*AD48)^2/(AC48+0.8*AD48))</f>
        <v>-</v>
      </c>
      <c r="AF48" s="132" t="str">
        <f t="shared" si="37"/>
        <v>-</v>
      </c>
      <c r="AG48" s="196"/>
      <c r="AH48" s="132" t="str">
        <f t="shared" si="38"/>
        <v/>
      </c>
      <c r="AI48" s="129">
        <f t="shared" si="39"/>
        <v>0</v>
      </c>
      <c r="AJ48" s="130" t="str">
        <f t="shared" si="12"/>
        <v>-</v>
      </c>
      <c r="AK48" s="133">
        <f t="shared" si="40"/>
        <v>0</v>
      </c>
      <c r="AL48" s="134">
        <f t="shared" si="41"/>
        <v>0</v>
      </c>
      <c r="AN48" s="128">
        <f t="shared" si="42"/>
        <v>0</v>
      </c>
      <c r="AO48" s="131">
        <f t="shared" si="26"/>
        <v>7.53</v>
      </c>
      <c r="AP48" s="130" t="str">
        <f t="shared" si="43"/>
        <v>-</v>
      </c>
      <c r="AQ48" s="131" t="str">
        <f t="shared" ref="AQ48:AQ49" si="52">IF(AN48=0,"-",(AO48-0.2*AP48)^2/(AO48+0.8*AP48))</f>
        <v>-</v>
      </c>
      <c r="AR48" s="129" t="str">
        <f t="shared" si="44"/>
        <v>-</v>
      </c>
      <c r="AS48" s="196"/>
      <c r="AT48" s="132" t="str">
        <f t="shared" si="45"/>
        <v/>
      </c>
      <c r="AU48" s="129">
        <f t="shared" si="46"/>
        <v>0</v>
      </c>
      <c r="AV48" s="130" t="str">
        <f t="shared" si="19"/>
        <v>-</v>
      </c>
      <c r="AW48" s="133">
        <f t="shared" si="47"/>
        <v>0</v>
      </c>
      <c r="AX48" s="134">
        <f t="shared" si="48"/>
        <v>0</v>
      </c>
    </row>
    <row r="49" spans="1:50" ht="18.95" hidden="1" customHeight="1" outlineLevel="1" x14ac:dyDescent="0.2">
      <c r="A49" s="218">
        <f t="shared" si="21"/>
        <v>31</v>
      </c>
      <c r="B49" s="170"/>
      <c r="C49" s="185"/>
      <c r="D49" s="184"/>
      <c r="E49" s="216">
        <f>IF($G49=0,0,VLOOKUP(C49,'Cover Sheet'!$D$10:$F$22,3,0))</f>
        <v>0</v>
      </c>
      <c r="F49" s="217"/>
      <c r="G49" s="35">
        <f t="shared" si="28"/>
        <v>0</v>
      </c>
      <c r="H49" s="152">
        <f>IF($G49=0,0,VLOOKUP(F49,'Cover Sheet'!$D$10:$F$36,3,0))</f>
        <v>0</v>
      </c>
      <c r="I49" s="191"/>
      <c r="J49" s="33">
        <f>IF(I49=0,0,VLOOKUP(I49,'Cover Sheet'!$L$10:$M$13,2,0))</f>
        <v>0</v>
      </c>
      <c r="K49" s="34">
        <f t="shared" si="29"/>
        <v>0</v>
      </c>
      <c r="L49" s="191"/>
      <c r="M49" s="33">
        <f>IF(L49=0,0,VLOOKUP(L49,'Cover Sheet'!$L$14:$M$34,2,0))</f>
        <v>0</v>
      </c>
      <c r="N49" s="34">
        <f t="shared" si="30"/>
        <v>0</v>
      </c>
      <c r="O49" s="173"/>
      <c r="P49" s="42">
        <f>IF(L49="",0,VLOOKUP(L49,'Cover Sheet'!$L$14:$O$34,4,0))</f>
        <v>0</v>
      </c>
      <c r="Q49" s="43" t="str">
        <f t="shared" si="31"/>
        <v>-</v>
      </c>
      <c r="R49" s="193"/>
      <c r="S49" s="33">
        <f>IF(R49=0,0,VLOOKUP(R49,'Cover Sheet'!$L$14:$M$34,2,0))</f>
        <v>0</v>
      </c>
      <c r="T49" s="44">
        <f t="shared" si="32"/>
        <v>0</v>
      </c>
      <c r="U49" s="212"/>
      <c r="V49" s="42">
        <f>IF(R49="",0,VLOOKUP(R49,'Cover Sheet'!$L$14:$O$34,4,0))</f>
        <v>0</v>
      </c>
      <c r="W49" s="45" t="str">
        <f t="shared" si="33"/>
        <v>-</v>
      </c>
      <c r="X49" s="108">
        <f>IF(C49=0,0,VLOOKUP(C49,'Cover Sheet'!$D$10:$G$22,4,0))</f>
        <v>0</v>
      </c>
      <c r="Y49" s="49">
        <f>IF(F49=0,0,VLOOKUP(F49,'Cover Sheet'!$D$10:$G$36,4,0))</f>
        <v>0</v>
      </c>
      <c r="Z49" s="46"/>
      <c r="AB49" s="128">
        <f t="shared" si="34"/>
        <v>0</v>
      </c>
      <c r="AC49" s="131">
        <f t="shared" si="24"/>
        <v>7.53</v>
      </c>
      <c r="AD49" s="130" t="str">
        <f t="shared" si="35"/>
        <v>-</v>
      </c>
      <c r="AE49" s="131" t="str">
        <f t="shared" si="51"/>
        <v>-</v>
      </c>
      <c r="AF49" s="132" t="str">
        <f t="shared" si="37"/>
        <v>-</v>
      </c>
      <c r="AG49" s="196"/>
      <c r="AH49" s="132" t="str">
        <f t="shared" si="38"/>
        <v/>
      </c>
      <c r="AI49" s="129">
        <f t="shared" si="39"/>
        <v>0</v>
      </c>
      <c r="AJ49" s="130" t="str">
        <f t="shared" si="12"/>
        <v>-</v>
      </c>
      <c r="AK49" s="133">
        <f t="shared" si="40"/>
        <v>0</v>
      </c>
      <c r="AL49" s="134">
        <f t="shared" si="41"/>
        <v>0</v>
      </c>
      <c r="AN49" s="128">
        <f t="shared" si="42"/>
        <v>0</v>
      </c>
      <c r="AO49" s="131">
        <f t="shared" si="26"/>
        <v>7.53</v>
      </c>
      <c r="AP49" s="130" t="str">
        <f t="shared" si="43"/>
        <v>-</v>
      </c>
      <c r="AQ49" s="131" t="str">
        <f t="shared" si="52"/>
        <v>-</v>
      </c>
      <c r="AR49" s="129" t="str">
        <f t="shared" si="44"/>
        <v>-</v>
      </c>
      <c r="AS49" s="196"/>
      <c r="AT49" s="132" t="str">
        <f t="shared" si="45"/>
        <v/>
      </c>
      <c r="AU49" s="129">
        <f t="shared" si="46"/>
        <v>0</v>
      </c>
      <c r="AV49" s="130" t="str">
        <f t="shared" si="19"/>
        <v>-</v>
      </c>
      <c r="AW49" s="133">
        <f t="shared" si="47"/>
        <v>0</v>
      </c>
      <c r="AX49" s="134">
        <f t="shared" si="48"/>
        <v>0</v>
      </c>
    </row>
    <row r="50" spans="1:50" ht="18" hidden="1" customHeight="1" outlineLevel="1" x14ac:dyDescent="0.2">
      <c r="A50" s="218">
        <f t="shared" si="21"/>
        <v>32</v>
      </c>
      <c r="B50" s="170"/>
      <c r="C50" s="185"/>
      <c r="D50" s="184"/>
      <c r="E50" s="216">
        <f>IF($G50=0,0,VLOOKUP(C50,'Cover Sheet'!$D$10:$F$22,3,0))</f>
        <v>0</v>
      </c>
      <c r="F50" s="217"/>
      <c r="G50" s="35">
        <f t="shared" si="28"/>
        <v>0</v>
      </c>
      <c r="H50" s="152">
        <f>IF($G50=0,0,VLOOKUP(F50,'Cover Sheet'!$D$10:$F$36,3,0))</f>
        <v>0</v>
      </c>
      <c r="I50" s="191"/>
      <c r="J50" s="33">
        <f>IF(I50=0,0,VLOOKUP(I50,'Cover Sheet'!$L$10:$M$13,2,0))</f>
        <v>0</v>
      </c>
      <c r="K50" s="34">
        <f t="shared" si="29"/>
        <v>0</v>
      </c>
      <c r="L50" s="191"/>
      <c r="M50" s="33">
        <f>IF(L50=0,0,VLOOKUP(L50,'Cover Sheet'!$L$14:$M$34,2,0))</f>
        <v>0</v>
      </c>
      <c r="N50" s="34">
        <f t="shared" si="30"/>
        <v>0</v>
      </c>
      <c r="O50" s="173"/>
      <c r="P50" s="42">
        <f>IF(L50="",0,VLOOKUP(L50,'Cover Sheet'!$L$14:$O$34,4,0))</f>
        <v>0</v>
      </c>
      <c r="Q50" s="43" t="str">
        <f t="shared" si="31"/>
        <v>-</v>
      </c>
      <c r="R50" s="193"/>
      <c r="S50" s="33">
        <f>IF(R50=0,0,VLOOKUP(R50,'Cover Sheet'!$L$14:$M$34,2,0))</f>
        <v>0</v>
      </c>
      <c r="T50" s="44">
        <f t="shared" si="32"/>
        <v>0</v>
      </c>
      <c r="U50" s="212"/>
      <c r="V50" s="42">
        <f>IF(R50="",0,VLOOKUP(R50,'Cover Sheet'!$L$14:$O$34,4,0))</f>
        <v>0</v>
      </c>
      <c r="W50" s="45" t="str">
        <f t="shared" si="33"/>
        <v>-</v>
      </c>
      <c r="X50" s="108">
        <f>IF(C50=0,0,VLOOKUP(C50,'Cover Sheet'!$D$10:$G$22,4,0))</f>
        <v>0</v>
      </c>
      <c r="Y50" s="49">
        <f>IF(F50=0,0,VLOOKUP(F50,'Cover Sheet'!$D$10:$G$36,4,0))</f>
        <v>0</v>
      </c>
      <c r="Z50" s="46"/>
      <c r="AB50" s="128">
        <f t="shared" si="34"/>
        <v>0</v>
      </c>
      <c r="AC50" s="131">
        <f t="shared" si="24"/>
        <v>7.53</v>
      </c>
      <c r="AD50" s="130" t="str">
        <f t="shared" si="35"/>
        <v>-</v>
      </c>
      <c r="AE50" s="131" t="str">
        <f>IF(AB50=0,"-",(AC50-0.2*AD50)^2/(AC50+0.8*AD50))</f>
        <v>-</v>
      </c>
      <c r="AF50" s="132" t="str">
        <f t="shared" si="37"/>
        <v>-</v>
      </c>
      <c r="AG50" s="196"/>
      <c r="AH50" s="132" t="str">
        <f t="shared" si="38"/>
        <v/>
      </c>
      <c r="AI50" s="129">
        <f t="shared" si="39"/>
        <v>0</v>
      </c>
      <c r="AJ50" s="130" t="str">
        <f t="shared" si="12"/>
        <v>-</v>
      </c>
      <c r="AK50" s="133">
        <f t="shared" si="40"/>
        <v>0</v>
      </c>
      <c r="AL50" s="134">
        <f t="shared" si="41"/>
        <v>0</v>
      </c>
      <c r="AN50" s="128">
        <f t="shared" si="42"/>
        <v>0</v>
      </c>
      <c r="AO50" s="131">
        <f t="shared" si="26"/>
        <v>7.53</v>
      </c>
      <c r="AP50" s="130" t="str">
        <f t="shared" si="43"/>
        <v>-</v>
      </c>
      <c r="AQ50" s="131" t="str">
        <f>IF(AN50=0,"-",(AO50-0.2*AP50)^2/(AO50+0.8*AP50))</f>
        <v>-</v>
      </c>
      <c r="AR50" s="129" t="str">
        <f t="shared" si="44"/>
        <v>-</v>
      </c>
      <c r="AS50" s="196"/>
      <c r="AT50" s="132" t="str">
        <f t="shared" si="45"/>
        <v/>
      </c>
      <c r="AU50" s="129">
        <f t="shared" si="46"/>
        <v>0</v>
      </c>
      <c r="AV50" s="130" t="str">
        <f t="shared" si="19"/>
        <v>-</v>
      </c>
      <c r="AW50" s="133">
        <f t="shared" si="47"/>
        <v>0</v>
      </c>
      <c r="AX50" s="134">
        <f t="shared" si="48"/>
        <v>0</v>
      </c>
    </row>
    <row r="51" spans="1:50" ht="18" hidden="1" customHeight="1" outlineLevel="1" x14ac:dyDescent="0.2">
      <c r="A51" s="218">
        <f t="shared" si="21"/>
        <v>33</v>
      </c>
      <c r="B51" s="170"/>
      <c r="C51" s="185"/>
      <c r="D51" s="184"/>
      <c r="E51" s="216">
        <f>IF($G51=0,0,VLOOKUP(C51,'Cover Sheet'!$D$10:$F$22,3,0))</f>
        <v>0</v>
      </c>
      <c r="F51" s="217"/>
      <c r="G51" s="35">
        <f t="shared" si="28"/>
        <v>0</v>
      </c>
      <c r="H51" s="152">
        <f>IF($G51=0,0,VLOOKUP(F51,'Cover Sheet'!$D$10:$F$36,3,0))</f>
        <v>0</v>
      </c>
      <c r="I51" s="191"/>
      <c r="J51" s="33">
        <f>IF(I51=0,0,VLOOKUP(I51,'Cover Sheet'!$L$10:$M$13,2,0))</f>
        <v>0</v>
      </c>
      <c r="K51" s="34">
        <f t="shared" si="29"/>
        <v>0</v>
      </c>
      <c r="L51" s="191"/>
      <c r="M51" s="33">
        <f>IF(L51=0,0,VLOOKUP(L51,'Cover Sheet'!$L$14:$M$34,2,0))</f>
        <v>0</v>
      </c>
      <c r="N51" s="34">
        <f t="shared" si="30"/>
        <v>0</v>
      </c>
      <c r="O51" s="173"/>
      <c r="P51" s="42">
        <f>IF(L51="",0,VLOOKUP(L51,'Cover Sheet'!$L$14:$O$34,4,0))</f>
        <v>0</v>
      </c>
      <c r="Q51" s="43" t="str">
        <f t="shared" si="31"/>
        <v>-</v>
      </c>
      <c r="R51" s="193"/>
      <c r="S51" s="33">
        <f>IF(R51=0,0,VLOOKUP(R51,'Cover Sheet'!$L$14:$M$34,2,0))</f>
        <v>0</v>
      </c>
      <c r="T51" s="44">
        <f t="shared" si="32"/>
        <v>0</v>
      </c>
      <c r="U51" s="212"/>
      <c r="V51" s="42">
        <f>IF(R51="",0,VLOOKUP(R51,'Cover Sheet'!$L$14:$O$34,4,0))</f>
        <v>0</v>
      </c>
      <c r="W51" s="45" t="str">
        <f t="shared" si="33"/>
        <v>-</v>
      </c>
      <c r="X51" s="108">
        <f>IF(C51=0,0,VLOOKUP(C51,'Cover Sheet'!$D$10:$G$22,4,0))</f>
        <v>0</v>
      </c>
      <c r="Y51" s="49">
        <f>IF(F51=0,0,VLOOKUP(F51,'Cover Sheet'!$D$10:$G$36,4,0))</f>
        <v>0</v>
      </c>
      <c r="Z51" s="46"/>
      <c r="AB51" s="128">
        <f t="shared" si="34"/>
        <v>0</v>
      </c>
      <c r="AC51" s="131">
        <f t="shared" si="24"/>
        <v>7.53</v>
      </c>
      <c r="AD51" s="130" t="str">
        <f t="shared" si="35"/>
        <v>-</v>
      </c>
      <c r="AE51" s="131" t="str">
        <f t="shared" ref="AE51:AE57" si="53">IF(AB51=0,"-",(AC51-0.2*AD51)^2/(AC51+0.8*AD51))</f>
        <v>-</v>
      </c>
      <c r="AF51" s="132" t="str">
        <f t="shared" si="37"/>
        <v>-</v>
      </c>
      <c r="AG51" s="196"/>
      <c r="AH51" s="132" t="str">
        <f t="shared" si="38"/>
        <v/>
      </c>
      <c r="AI51" s="129">
        <f t="shared" si="39"/>
        <v>0</v>
      </c>
      <c r="AJ51" s="130" t="str">
        <f t="shared" si="12"/>
        <v>-</v>
      </c>
      <c r="AK51" s="133">
        <f t="shared" si="40"/>
        <v>0</v>
      </c>
      <c r="AL51" s="134">
        <f t="shared" si="41"/>
        <v>0</v>
      </c>
      <c r="AN51" s="128">
        <f t="shared" si="42"/>
        <v>0</v>
      </c>
      <c r="AO51" s="131">
        <f t="shared" si="26"/>
        <v>7.53</v>
      </c>
      <c r="AP51" s="130" t="str">
        <f t="shared" si="43"/>
        <v>-</v>
      </c>
      <c r="AQ51" s="131" t="str">
        <f t="shared" ref="AQ51:AQ57" si="54">IF(AN51=0,"-",(AO51-0.2*AP51)^2/(AO51+0.8*AP51))</f>
        <v>-</v>
      </c>
      <c r="AR51" s="129" t="str">
        <f t="shared" si="44"/>
        <v>-</v>
      </c>
      <c r="AS51" s="196"/>
      <c r="AT51" s="132" t="str">
        <f t="shared" si="45"/>
        <v/>
      </c>
      <c r="AU51" s="129">
        <f t="shared" si="46"/>
        <v>0</v>
      </c>
      <c r="AV51" s="130" t="str">
        <f t="shared" si="19"/>
        <v>-</v>
      </c>
      <c r="AW51" s="133">
        <f t="shared" si="47"/>
        <v>0</v>
      </c>
      <c r="AX51" s="134">
        <f t="shared" si="48"/>
        <v>0</v>
      </c>
    </row>
    <row r="52" spans="1:50" ht="18.75" hidden="1" customHeight="1" outlineLevel="1" x14ac:dyDescent="0.2">
      <c r="A52" s="218">
        <f t="shared" si="21"/>
        <v>34</v>
      </c>
      <c r="B52" s="170"/>
      <c r="C52" s="185"/>
      <c r="D52" s="184"/>
      <c r="E52" s="216">
        <f>IF($G52=0,0,VLOOKUP(C52,'Cover Sheet'!$D$10:$F$22,3,0))</f>
        <v>0</v>
      </c>
      <c r="F52" s="217"/>
      <c r="G52" s="35">
        <f t="shared" si="28"/>
        <v>0</v>
      </c>
      <c r="H52" s="152">
        <f>IF($G52=0,0,VLOOKUP(F52,'Cover Sheet'!$D$10:$F$36,3,0))</f>
        <v>0</v>
      </c>
      <c r="I52" s="191"/>
      <c r="J52" s="33">
        <f>IF(I52=0,0,VLOOKUP(I52,'Cover Sheet'!$L$10:$M$13,2,0))</f>
        <v>0</v>
      </c>
      <c r="K52" s="34">
        <f t="shared" si="29"/>
        <v>0</v>
      </c>
      <c r="L52" s="191"/>
      <c r="M52" s="33">
        <f>IF(L52=0,0,VLOOKUP(L52,'Cover Sheet'!$L$14:$M$34,2,0))</f>
        <v>0</v>
      </c>
      <c r="N52" s="34">
        <f t="shared" si="30"/>
        <v>0</v>
      </c>
      <c r="O52" s="173"/>
      <c r="P52" s="42">
        <f>IF(L52="",0,VLOOKUP(L52,'Cover Sheet'!$L$14:$O$34,4,0))</f>
        <v>0</v>
      </c>
      <c r="Q52" s="43" t="str">
        <f t="shared" si="31"/>
        <v>-</v>
      </c>
      <c r="R52" s="193"/>
      <c r="S52" s="33">
        <f>IF(R52=0,0,VLOOKUP(R52,'Cover Sheet'!$L$14:$M$34,2,0))</f>
        <v>0</v>
      </c>
      <c r="T52" s="44">
        <f t="shared" si="32"/>
        <v>0</v>
      </c>
      <c r="U52" s="212"/>
      <c r="V52" s="42">
        <f>IF(R52="",0,VLOOKUP(R52,'Cover Sheet'!$L$14:$O$34,4,0))</f>
        <v>0</v>
      </c>
      <c r="W52" s="45" t="str">
        <f t="shared" si="33"/>
        <v>-</v>
      </c>
      <c r="X52" s="108">
        <f>IF(C52=0,0,VLOOKUP(C52,'Cover Sheet'!$D$10:$G$22,4,0))</f>
        <v>0</v>
      </c>
      <c r="Y52" s="49">
        <f>IF(F52=0,0,VLOOKUP(F52,'Cover Sheet'!$D$10:$G$36,4,0))</f>
        <v>0</v>
      </c>
      <c r="Z52" s="46"/>
      <c r="AB52" s="128">
        <f t="shared" si="34"/>
        <v>0</v>
      </c>
      <c r="AC52" s="131">
        <f t="shared" si="24"/>
        <v>7.53</v>
      </c>
      <c r="AD52" s="130" t="str">
        <f t="shared" si="35"/>
        <v>-</v>
      </c>
      <c r="AE52" s="131" t="str">
        <f t="shared" si="53"/>
        <v>-</v>
      </c>
      <c r="AF52" s="132" t="str">
        <f t="shared" si="37"/>
        <v>-</v>
      </c>
      <c r="AG52" s="196"/>
      <c r="AH52" s="132" t="str">
        <f t="shared" si="38"/>
        <v/>
      </c>
      <c r="AI52" s="129">
        <f t="shared" si="39"/>
        <v>0</v>
      </c>
      <c r="AJ52" s="130" t="str">
        <f t="shared" si="12"/>
        <v>-</v>
      </c>
      <c r="AK52" s="133">
        <f t="shared" si="40"/>
        <v>0</v>
      </c>
      <c r="AL52" s="134">
        <f t="shared" si="41"/>
        <v>0</v>
      </c>
      <c r="AN52" s="128">
        <f t="shared" si="42"/>
        <v>0</v>
      </c>
      <c r="AO52" s="131">
        <f t="shared" si="26"/>
        <v>7.53</v>
      </c>
      <c r="AP52" s="130" t="str">
        <f t="shared" si="43"/>
        <v>-</v>
      </c>
      <c r="AQ52" s="131" t="str">
        <f t="shared" si="54"/>
        <v>-</v>
      </c>
      <c r="AR52" s="129" t="str">
        <f t="shared" si="44"/>
        <v>-</v>
      </c>
      <c r="AS52" s="196"/>
      <c r="AT52" s="132" t="str">
        <f t="shared" si="45"/>
        <v/>
      </c>
      <c r="AU52" s="129">
        <f t="shared" si="46"/>
        <v>0</v>
      </c>
      <c r="AV52" s="130" t="str">
        <f t="shared" si="19"/>
        <v>-</v>
      </c>
      <c r="AW52" s="133">
        <f t="shared" si="47"/>
        <v>0</v>
      </c>
      <c r="AX52" s="134">
        <f t="shared" si="48"/>
        <v>0</v>
      </c>
    </row>
    <row r="53" spans="1:50" ht="18" hidden="1" customHeight="1" outlineLevel="1" x14ac:dyDescent="0.2">
      <c r="A53" s="218">
        <f t="shared" si="21"/>
        <v>35</v>
      </c>
      <c r="B53" s="170"/>
      <c r="C53" s="185"/>
      <c r="D53" s="184"/>
      <c r="E53" s="216">
        <f>IF($G53=0,0,VLOOKUP(C53,'Cover Sheet'!$D$10:$F$22,3,0))</f>
        <v>0</v>
      </c>
      <c r="F53" s="217"/>
      <c r="G53" s="35">
        <f t="shared" si="28"/>
        <v>0</v>
      </c>
      <c r="H53" s="152">
        <f>IF($G53=0,0,VLOOKUP(F53,'Cover Sheet'!$D$10:$F$36,3,0))</f>
        <v>0</v>
      </c>
      <c r="I53" s="191"/>
      <c r="J53" s="33">
        <f>IF(I53=0,0,VLOOKUP(I53,'Cover Sheet'!$L$10:$M$13,2,0))</f>
        <v>0</v>
      </c>
      <c r="K53" s="34">
        <f t="shared" si="29"/>
        <v>0</v>
      </c>
      <c r="L53" s="191"/>
      <c r="M53" s="33">
        <f>IF(L53=0,0,VLOOKUP(L53,'Cover Sheet'!$L$14:$M$34,2,0))</f>
        <v>0</v>
      </c>
      <c r="N53" s="34">
        <f t="shared" si="30"/>
        <v>0</v>
      </c>
      <c r="O53" s="173"/>
      <c r="P53" s="42">
        <f>IF(L53="",0,VLOOKUP(L53,'Cover Sheet'!$L$14:$O$34,4,0))</f>
        <v>0</v>
      </c>
      <c r="Q53" s="43" t="str">
        <f t="shared" si="31"/>
        <v>-</v>
      </c>
      <c r="R53" s="193"/>
      <c r="S53" s="33">
        <f>IF(R53=0,0,VLOOKUP(R53,'Cover Sheet'!$L$14:$M$34,2,0))</f>
        <v>0</v>
      </c>
      <c r="T53" s="44">
        <f t="shared" si="32"/>
        <v>0</v>
      </c>
      <c r="U53" s="212"/>
      <c r="V53" s="42">
        <f>IF(R53="",0,VLOOKUP(R53,'Cover Sheet'!$L$14:$O$34,4,0))</f>
        <v>0</v>
      </c>
      <c r="W53" s="45" t="str">
        <f t="shared" si="33"/>
        <v>-</v>
      </c>
      <c r="X53" s="108">
        <f>IF(C53=0,0,VLOOKUP(C53,'Cover Sheet'!$D$10:$G$22,4,0))</f>
        <v>0</v>
      </c>
      <c r="Y53" s="49">
        <f>IF(F53=0,0,VLOOKUP(F53,'Cover Sheet'!$D$10:$G$36,4,0))</f>
        <v>0</v>
      </c>
      <c r="Z53" s="46"/>
      <c r="AB53" s="128">
        <f t="shared" si="34"/>
        <v>0</v>
      </c>
      <c r="AC53" s="131">
        <f t="shared" si="24"/>
        <v>7.53</v>
      </c>
      <c r="AD53" s="130" t="str">
        <f t="shared" si="35"/>
        <v>-</v>
      </c>
      <c r="AE53" s="131" t="str">
        <f t="shared" si="53"/>
        <v>-</v>
      </c>
      <c r="AF53" s="132" t="str">
        <f t="shared" si="37"/>
        <v>-</v>
      </c>
      <c r="AG53" s="196"/>
      <c r="AH53" s="132" t="str">
        <f t="shared" si="38"/>
        <v/>
      </c>
      <c r="AI53" s="129">
        <f t="shared" si="39"/>
        <v>0</v>
      </c>
      <c r="AJ53" s="130" t="str">
        <f t="shared" si="12"/>
        <v>-</v>
      </c>
      <c r="AK53" s="133">
        <f t="shared" si="40"/>
        <v>0</v>
      </c>
      <c r="AL53" s="134">
        <f t="shared" si="41"/>
        <v>0</v>
      </c>
      <c r="AN53" s="128">
        <f t="shared" si="42"/>
        <v>0</v>
      </c>
      <c r="AO53" s="131">
        <f t="shared" si="26"/>
        <v>7.53</v>
      </c>
      <c r="AP53" s="130" t="str">
        <f t="shared" si="43"/>
        <v>-</v>
      </c>
      <c r="AQ53" s="131" t="str">
        <f t="shared" si="54"/>
        <v>-</v>
      </c>
      <c r="AR53" s="129" t="str">
        <f t="shared" si="44"/>
        <v>-</v>
      </c>
      <c r="AS53" s="196"/>
      <c r="AT53" s="132" t="str">
        <f t="shared" si="45"/>
        <v/>
      </c>
      <c r="AU53" s="129">
        <f t="shared" si="46"/>
        <v>0</v>
      </c>
      <c r="AV53" s="130" t="str">
        <f t="shared" si="19"/>
        <v>-</v>
      </c>
      <c r="AW53" s="133">
        <f t="shared" si="47"/>
        <v>0</v>
      </c>
      <c r="AX53" s="134">
        <f t="shared" si="48"/>
        <v>0</v>
      </c>
    </row>
    <row r="54" spans="1:50" ht="18.75" hidden="1" customHeight="1" outlineLevel="1" x14ac:dyDescent="0.2">
      <c r="A54" s="218">
        <f t="shared" si="21"/>
        <v>36</v>
      </c>
      <c r="B54" s="170"/>
      <c r="C54" s="185"/>
      <c r="D54" s="184"/>
      <c r="E54" s="216">
        <f>IF($G54=0,0,VLOOKUP(C54,'Cover Sheet'!$D$10:$F$22,3,0))</f>
        <v>0</v>
      </c>
      <c r="F54" s="217"/>
      <c r="G54" s="35">
        <f t="shared" si="28"/>
        <v>0</v>
      </c>
      <c r="H54" s="152">
        <f>IF($G54=0,0,VLOOKUP(F54,'Cover Sheet'!$D$10:$F$36,3,0))</f>
        <v>0</v>
      </c>
      <c r="I54" s="191"/>
      <c r="J54" s="33">
        <f>IF(I54=0,0,VLOOKUP(I54,'Cover Sheet'!$L$10:$M$13,2,0))</f>
        <v>0</v>
      </c>
      <c r="K54" s="34">
        <f t="shared" si="29"/>
        <v>0</v>
      </c>
      <c r="L54" s="191"/>
      <c r="M54" s="33">
        <f>IF(L54=0,0,VLOOKUP(L54,'Cover Sheet'!$L$14:$M$34,2,0))</f>
        <v>0</v>
      </c>
      <c r="N54" s="34">
        <f t="shared" si="30"/>
        <v>0</v>
      </c>
      <c r="O54" s="173"/>
      <c r="P54" s="42">
        <f>IF(L54="",0,VLOOKUP(L54,'Cover Sheet'!$L$14:$O$34,4,0))</f>
        <v>0</v>
      </c>
      <c r="Q54" s="43" t="str">
        <f t="shared" si="31"/>
        <v>-</v>
      </c>
      <c r="R54" s="193"/>
      <c r="S54" s="33">
        <f>IF(R54=0,0,VLOOKUP(R54,'Cover Sheet'!$L$14:$M$34,2,0))</f>
        <v>0</v>
      </c>
      <c r="T54" s="44">
        <f t="shared" si="32"/>
        <v>0</v>
      </c>
      <c r="U54" s="212"/>
      <c r="V54" s="42">
        <f>IF(R54="",0,VLOOKUP(R54,'Cover Sheet'!$L$14:$O$34,4,0))</f>
        <v>0</v>
      </c>
      <c r="W54" s="45" t="str">
        <f t="shared" si="33"/>
        <v>-</v>
      </c>
      <c r="X54" s="108">
        <f>IF(C54=0,0,VLOOKUP(C54,'Cover Sheet'!$D$10:$G$22,4,0))</f>
        <v>0</v>
      </c>
      <c r="Y54" s="49">
        <f>IF(F54=0,0,VLOOKUP(F54,'Cover Sheet'!$D$10:$G$36,4,0))</f>
        <v>0</v>
      </c>
      <c r="Z54" s="46"/>
      <c r="AB54" s="128">
        <f t="shared" si="34"/>
        <v>0</v>
      </c>
      <c r="AC54" s="131">
        <f t="shared" si="24"/>
        <v>7.53</v>
      </c>
      <c r="AD54" s="130" t="str">
        <f t="shared" si="35"/>
        <v>-</v>
      </c>
      <c r="AE54" s="131" t="str">
        <f t="shared" si="53"/>
        <v>-</v>
      </c>
      <c r="AF54" s="132" t="str">
        <f t="shared" si="37"/>
        <v>-</v>
      </c>
      <c r="AG54" s="196"/>
      <c r="AH54" s="132" t="str">
        <f t="shared" si="38"/>
        <v/>
      </c>
      <c r="AI54" s="129">
        <f t="shared" si="39"/>
        <v>0</v>
      </c>
      <c r="AJ54" s="130" t="str">
        <f t="shared" si="12"/>
        <v>-</v>
      </c>
      <c r="AK54" s="133">
        <f t="shared" si="40"/>
        <v>0</v>
      </c>
      <c r="AL54" s="134">
        <f t="shared" si="41"/>
        <v>0</v>
      </c>
      <c r="AN54" s="128">
        <f t="shared" si="42"/>
        <v>0</v>
      </c>
      <c r="AO54" s="131">
        <f t="shared" si="26"/>
        <v>7.53</v>
      </c>
      <c r="AP54" s="130" t="str">
        <f t="shared" si="43"/>
        <v>-</v>
      </c>
      <c r="AQ54" s="131" t="str">
        <f t="shared" si="54"/>
        <v>-</v>
      </c>
      <c r="AR54" s="129" t="str">
        <f t="shared" si="44"/>
        <v>-</v>
      </c>
      <c r="AS54" s="196"/>
      <c r="AT54" s="132" t="str">
        <f t="shared" si="45"/>
        <v/>
      </c>
      <c r="AU54" s="129">
        <f t="shared" si="46"/>
        <v>0</v>
      </c>
      <c r="AV54" s="130" t="str">
        <f t="shared" si="19"/>
        <v>-</v>
      </c>
      <c r="AW54" s="133">
        <f t="shared" si="47"/>
        <v>0</v>
      </c>
      <c r="AX54" s="134">
        <f t="shared" si="48"/>
        <v>0</v>
      </c>
    </row>
    <row r="55" spans="1:50" ht="18" hidden="1" customHeight="1" outlineLevel="1" x14ac:dyDescent="0.2">
      <c r="A55" s="218">
        <f t="shared" si="21"/>
        <v>37</v>
      </c>
      <c r="B55" s="170"/>
      <c r="C55" s="185"/>
      <c r="D55" s="184"/>
      <c r="E55" s="216">
        <f>IF($G55=0,0,VLOOKUP(C55,'Cover Sheet'!$D$10:$F$22,3,0))</f>
        <v>0</v>
      </c>
      <c r="F55" s="217"/>
      <c r="G55" s="35">
        <f t="shared" si="28"/>
        <v>0</v>
      </c>
      <c r="H55" s="152">
        <f>IF($G55=0,0,VLOOKUP(F55,'Cover Sheet'!$D$10:$F$36,3,0))</f>
        <v>0</v>
      </c>
      <c r="I55" s="191"/>
      <c r="J55" s="33">
        <f>IF(I55=0,0,VLOOKUP(I55,'Cover Sheet'!$L$10:$M$13,2,0))</f>
        <v>0</v>
      </c>
      <c r="K55" s="34">
        <f t="shared" si="29"/>
        <v>0</v>
      </c>
      <c r="L55" s="191"/>
      <c r="M55" s="33">
        <f>IF(L55=0,0,VLOOKUP(L55,'Cover Sheet'!$L$14:$M$34,2,0))</f>
        <v>0</v>
      </c>
      <c r="N55" s="34">
        <f t="shared" si="30"/>
        <v>0</v>
      </c>
      <c r="O55" s="173"/>
      <c r="P55" s="42">
        <f>IF(L55="",0,VLOOKUP(L55,'Cover Sheet'!$L$14:$O$34,4,0))</f>
        <v>0</v>
      </c>
      <c r="Q55" s="43" t="str">
        <f t="shared" si="31"/>
        <v>-</v>
      </c>
      <c r="R55" s="193"/>
      <c r="S55" s="33">
        <f>IF(R55=0,0,VLOOKUP(R55,'Cover Sheet'!$L$14:$M$34,2,0))</f>
        <v>0</v>
      </c>
      <c r="T55" s="44">
        <f t="shared" si="32"/>
        <v>0</v>
      </c>
      <c r="U55" s="212"/>
      <c r="V55" s="42">
        <f>IF(R55="",0,VLOOKUP(R55,'Cover Sheet'!$L$14:$O$34,4,0))</f>
        <v>0</v>
      </c>
      <c r="W55" s="45" t="str">
        <f t="shared" si="33"/>
        <v>-</v>
      </c>
      <c r="X55" s="108">
        <f>IF(C55=0,0,VLOOKUP(C55,'Cover Sheet'!$D$10:$G$22,4,0))</f>
        <v>0</v>
      </c>
      <c r="Y55" s="49">
        <f>IF(F55=0,0,VLOOKUP(F55,'Cover Sheet'!$D$10:$G$36,4,0))</f>
        <v>0</v>
      </c>
      <c r="Z55" s="46"/>
      <c r="AB55" s="128">
        <f t="shared" si="34"/>
        <v>0</v>
      </c>
      <c r="AC55" s="131">
        <f t="shared" si="24"/>
        <v>7.53</v>
      </c>
      <c r="AD55" s="130" t="str">
        <f t="shared" si="35"/>
        <v>-</v>
      </c>
      <c r="AE55" s="131" t="str">
        <f t="shared" si="53"/>
        <v>-</v>
      </c>
      <c r="AF55" s="132" t="str">
        <f t="shared" si="37"/>
        <v>-</v>
      </c>
      <c r="AG55" s="196"/>
      <c r="AH55" s="132" t="str">
        <f t="shared" si="38"/>
        <v/>
      </c>
      <c r="AI55" s="129">
        <f t="shared" si="39"/>
        <v>0</v>
      </c>
      <c r="AJ55" s="130" t="str">
        <f t="shared" si="12"/>
        <v>-</v>
      </c>
      <c r="AK55" s="133">
        <f t="shared" si="40"/>
        <v>0</v>
      </c>
      <c r="AL55" s="134">
        <f t="shared" si="41"/>
        <v>0</v>
      </c>
      <c r="AN55" s="128">
        <f t="shared" si="42"/>
        <v>0</v>
      </c>
      <c r="AO55" s="131">
        <f t="shared" si="26"/>
        <v>7.53</v>
      </c>
      <c r="AP55" s="130" t="str">
        <f t="shared" si="43"/>
        <v>-</v>
      </c>
      <c r="AQ55" s="131" t="str">
        <f t="shared" si="54"/>
        <v>-</v>
      </c>
      <c r="AR55" s="129" t="str">
        <f t="shared" si="44"/>
        <v>-</v>
      </c>
      <c r="AS55" s="196"/>
      <c r="AT55" s="132" t="str">
        <f t="shared" si="45"/>
        <v/>
      </c>
      <c r="AU55" s="129">
        <f t="shared" si="46"/>
        <v>0</v>
      </c>
      <c r="AV55" s="130" t="str">
        <f t="shared" si="19"/>
        <v>-</v>
      </c>
      <c r="AW55" s="133">
        <f t="shared" si="47"/>
        <v>0</v>
      </c>
      <c r="AX55" s="134">
        <f t="shared" si="48"/>
        <v>0</v>
      </c>
    </row>
    <row r="56" spans="1:50" ht="18.75" hidden="1" customHeight="1" outlineLevel="1" x14ac:dyDescent="0.2">
      <c r="A56" s="218">
        <f t="shared" si="21"/>
        <v>38</v>
      </c>
      <c r="B56" s="170"/>
      <c r="C56" s="185"/>
      <c r="D56" s="184"/>
      <c r="E56" s="216">
        <f>IF($G56=0,0,VLOOKUP(C56,'Cover Sheet'!$D$10:$F$22,3,0))</f>
        <v>0</v>
      </c>
      <c r="F56" s="217"/>
      <c r="G56" s="35">
        <f t="shared" si="28"/>
        <v>0</v>
      </c>
      <c r="H56" s="152">
        <f>IF($G56=0,0,VLOOKUP(F56,'Cover Sheet'!$D$10:$F$36,3,0))</f>
        <v>0</v>
      </c>
      <c r="I56" s="191"/>
      <c r="J56" s="33">
        <f>IF(I56=0,0,VLOOKUP(I56,'Cover Sheet'!$L$10:$M$13,2,0))</f>
        <v>0</v>
      </c>
      <c r="K56" s="34">
        <f t="shared" si="29"/>
        <v>0</v>
      </c>
      <c r="L56" s="191"/>
      <c r="M56" s="33">
        <f>IF(L56=0,0,VLOOKUP(L56,'Cover Sheet'!$L$14:$M$34,2,0))</f>
        <v>0</v>
      </c>
      <c r="N56" s="34">
        <f t="shared" si="30"/>
        <v>0</v>
      </c>
      <c r="O56" s="173"/>
      <c r="P56" s="42">
        <f>IF(L56="",0,VLOOKUP(L56,'Cover Sheet'!$L$14:$O$34,4,0))</f>
        <v>0</v>
      </c>
      <c r="Q56" s="43" t="str">
        <f t="shared" si="31"/>
        <v>-</v>
      </c>
      <c r="R56" s="193"/>
      <c r="S56" s="33">
        <f>IF(R56=0,0,VLOOKUP(R56,'Cover Sheet'!$L$14:$M$34,2,0))</f>
        <v>0</v>
      </c>
      <c r="T56" s="44">
        <f t="shared" si="32"/>
        <v>0</v>
      </c>
      <c r="U56" s="212"/>
      <c r="V56" s="42">
        <f>IF(R56="",0,VLOOKUP(R56,'Cover Sheet'!$L$14:$O$34,4,0))</f>
        <v>0</v>
      </c>
      <c r="W56" s="45" t="str">
        <f t="shared" si="33"/>
        <v>-</v>
      </c>
      <c r="X56" s="108">
        <f>IF(C56=0,0,VLOOKUP(C56,'Cover Sheet'!$D$10:$G$22,4,0))</f>
        <v>0</v>
      </c>
      <c r="Y56" s="49">
        <f>IF(F56=0,0,VLOOKUP(F56,'Cover Sheet'!$D$10:$G$36,4,0))</f>
        <v>0</v>
      </c>
      <c r="Z56" s="46"/>
      <c r="AB56" s="128">
        <f t="shared" si="34"/>
        <v>0</v>
      </c>
      <c r="AC56" s="131">
        <f t="shared" si="24"/>
        <v>7.53</v>
      </c>
      <c r="AD56" s="130" t="str">
        <f t="shared" si="35"/>
        <v>-</v>
      </c>
      <c r="AE56" s="131" t="str">
        <f t="shared" si="53"/>
        <v>-</v>
      </c>
      <c r="AF56" s="132" t="str">
        <f t="shared" si="37"/>
        <v>-</v>
      </c>
      <c r="AG56" s="196"/>
      <c r="AH56" s="132" t="str">
        <f t="shared" si="38"/>
        <v/>
      </c>
      <c r="AI56" s="129">
        <f t="shared" si="39"/>
        <v>0</v>
      </c>
      <c r="AJ56" s="130" t="str">
        <f t="shared" si="12"/>
        <v>-</v>
      </c>
      <c r="AK56" s="133">
        <f t="shared" si="40"/>
        <v>0</v>
      </c>
      <c r="AL56" s="134">
        <f t="shared" si="41"/>
        <v>0</v>
      </c>
      <c r="AN56" s="128">
        <f t="shared" si="42"/>
        <v>0</v>
      </c>
      <c r="AO56" s="131">
        <f t="shared" si="26"/>
        <v>7.53</v>
      </c>
      <c r="AP56" s="130" t="str">
        <f t="shared" si="43"/>
        <v>-</v>
      </c>
      <c r="AQ56" s="131" t="str">
        <f t="shared" si="54"/>
        <v>-</v>
      </c>
      <c r="AR56" s="129" t="str">
        <f t="shared" si="44"/>
        <v>-</v>
      </c>
      <c r="AS56" s="196"/>
      <c r="AT56" s="132" t="str">
        <f t="shared" si="45"/>
        <v/>
      </c>
      <c r="AU56" s="129">
        <f t="shared" si="46"/>
        <v>0</v>
      </c>
      <c r="AV56" s="130" t="str">
        <f t="shared" si="19"/>
        <v>-</v>
      </c>
      <c r="AW56" s="133">
        <f t="shared" si="47"/>
        <v>0</v>
      </c>
      <c r="AX56" s="134">
        <f t="shared" si="48"/>
        <v>0</v>
      </c>
    </row>
    <row r="57" spans="1:50" ht="18.95" hidden="1" customHeight="1" outlineLevel="1" x14ac:dyDescent="0.2">
      <c r="A57" s="218">
        <f t="shared" si="21"/>
        <v>39</v>
      </c>
      <c r="B57" s="170"/>
      <c r="C57" s="185"/>
      <c r="D57" s="184"/>
      <c r="E57" s="216">
        <f>IF($G57=0,0,VLOOKUP(C57,'Cover Sheet'!$D$10:$F$22,3,0))</f>
        <v>0</v>
      </c>
      <c r="F57" s="217"/>
      <c r="G57" s="35">
        <f t="shared" si="28"/>
        <v>0</v>
      </c>
      <c r="H57" s="152">
        <f>IF($G57=0,0,VLOOKUP(F57,'Cover Sheet'!$D$10:$F$36,3,0))</f>
        <v>0</v>
      </c>
      <c r="I57" s="191"/>
      <c r="J57" s="33">
        <f>IF(I57=0,0,VLOOKUP(I57,'Cover Sheet'!$L$10:$M$13,2,0))</f>
        <v>0</v>
      </c>
      <c r="K57" s="34">
        <f t="shared" si="29"/>
        <v>0</v>
      </c>
      <c r="L57" s="191"/>
      <c r="M57" s="33">
        <f>IF(L57=0,0,VLOOKUP(L57,'Cover Sheet'!$L$14:$M$34,2,0))</f>
        <v>0</v>
      </c>
      <c r="N57" s="34">
        <f t="shared" si="30"/>
        <v>0</v>
      </c>
      <c r="O57" s="173"/>
      <c r="P57" s="42">
        <f>IF(L57="",0,VLOOKUP(L57,'Cover Sheet'!$L$14:$O$34,4,0))</f>
        <v>0</v>
      </c>
      <c r="Q57" s="43" t="str">
        <f t="shared" si="31"/>
        <v>-</v>
      </c>
      <c r="R57" s="193"/>
      <c r="S57" s="33">
        <f>IF(R57=0,0,VLOOKUP(R57,'Cover Sheet'!$L$14:$M$34,2,0))</f>
        <v>0</v>
      </c>
      <c r="T57" s="44">
        <f t="shared" si="32"/>
        <v>0</v>
      </c>
      <c r="U57" s="212"/>
      <c r="V57" s="42">
        <f>IF(R57="",0,VLOOKUP(R57,'Cover Sheet'!$L$14:$O$34,4,0))</f>
        <v>0</v>
      </c>
      <c r="W57" s="45" t="str">
        <f t="shared" si="33"/>
        <v>-</v>
      </c>
      <c r="X57" s="108">
        <f>IF(C57=0,0,VLOOKUP(C57,'Cover Sheet'!$D$10:$G$22,4,0))</f>
        <v>0</v>
      </c>
      <c r="Y57" s="49">
        <f>IF(F57=0,0,VLOOKUP(F57,'Cover Sheet'!$D$10:$G$36,4,0))</f>
        <v>0</v>
      </c>
      <c r="Z57" s="46"/>
      <c r="AB57" s="128">
        <f t="shared" si="34"/>
        <v>0</v>
      </c>
      <c r="AC57" s="131">
        <f t="shared" si="24"/>
        <v>7.53</v>
      </c>
      <c r="AD57" s="130" t="str">
        <f t="shared" si="35"/>
        <v>-</v>
      </c>
      <c r="AE57" s="131" t="str">
        <f t="shared" si="53"/>
        <v>-</v>
      </c>
      <c r="AF57" s="132" t="str">
        <f t="shared" si="37"/>
        <v>-</v>
      </c>
      <c r="AG57" s="196"/>
      <c r="AH57" s="132" t="str">
        <f t="shared" si="38"/>
        <v/>
      </c>
      <c r="AI57" s="129">
        <f t="shared" si="39"/>
        <v>0</v>
      </c>
      <c r="AJ57" s="130" t="str">
        <f t="shared" si="12"/>
        <v>-</v>
      </c>
      <c r="AK57" s="133">
        <f t="shared" si="40"/>
        <v>0</v>
      </c>
      <c r="AL57" s="134">
        <f t="shared" si="41"/>
        <v>0</v>
      </c>
      <c r="AN57" s="128">
        <f t="shared" si="42"/>
        <v>0</v>
      </c>
      <c r="AO57" s="131">
        <f t="shared" si="26"/>
        <v>7.53</v>
      </c>
      <c r="AP57" s="130" t="str">
        <f t="shared" si="43"/>
        <v>-</v>
      </c>
      <c r="AQ57" s="131" t="str">
        <f t="shared" si="54"/>
        <v>-</v>
      </c>
      <c r="AR57" s="129" t="str">
        <f t="shared" si="44"/>
        <v>-</v>
      </c>
      <c r="AS57" s="196"/>
      <c r="AT57" s="132" t="str">
        <f t="shared" si="45"/>
        <v/>
      </c>
      <c r="AU57" s="129">
        <f t="shared" si="46"/>
        <v>0</v>
      </c>
      <c r="AV57" s="130" t="str">
        <f t="shared" si="19"/>
        <v>-</v>
      </c>
      <c r="AW57" s="133">
        <f t="shared" si="47"/>
        <v>0</v>
      </c>
      <c r="AX57" s="134">
        <f t="shared" si="48"/>
        <v>0</v>
      </c>
    </row>
    <row r="58" spans="1:50" ht="18" hidden="1" customHeight="1" outlineLevel="1" x14ac:dyDescent="0.2">
      <c r="A58" s="218">
        <f t="shared" si="21"/>
        <v>40</v>
      </c>
      <c r="B58" s="170"/>
      <c r="C58" s="185"/>
      <c r="D58" s="184"/>
      <c r="E58" s="216">
        <f>IF($G58=0,0,VLOOKUP(C58,'Cover Sheet'!$D$10:$F$22,3,0))</f>
        <v>0</v>
      </c>
      <c r="F58" s="217"/>
      <c r="G58" s="35">
        <f t="shared" si="28"/>
        <v>0</v>
      </c>
      <c r="H58" s="152">
        <f>IF($G58=0,0,VLOOKUP(F58,'Cover Sheet'!$D$10:$F$36,3,0))</f>
        <v>0</v>
      </c>
      <c r="I58" s="191"/>
      <c r="J58" s="33">
        <f>IF(I58=0,0,VLOOKUP(I58,'Cover Sheet'!$L$10:$M$13,2,0))</f>
        <v>0</v>
      </c>
      <c r="K58" s="34">
        <f t="shared" si="29"/>
        <v>0</v>
      </c>
      <c r="L58" s="191"/>
      <c r="M58" s="33">
        <f>IF(L58=0,0,VLOOKUP(L58,'Cover Sheet'!$L$14:$M$34,2,0))</f>
        <v>0</v>
      </c>
      <c r="N58" s="34">
        <f t="shared" si="30"/>
        <v>0</v>
      </c>
      <c r="O58" s="173"/>
      <c r="P58" s="42">
        <f>IF(L58="",0,VLOOKUP(L58,'Cover Sheet'!$L$14:$O$34,4,0))</f>
        <v>0</v>
      </c>
      <c r="Q58" s="43" t="str">
        <f t="shared" si="31"/>
        <v>-</v>
      </c>
      <c r="R58" s="193"/>
      <c r="S58" s="33">
        <f>IF(R58=0,0,VLOOKUP(R58,'Cover Sheet'!$L$14:$M$34,2,0))</f>
        <v>0</v>
      </c>
      <c r="T58" s="44">
        <f t="shared" si="32"/>
        <v>0</v>
      </c>
      <c r="U58" s="212"/>
      <c r="V58" s="42">
        <f>IF(R58="",0,VLOOKUP(R58,'Cover Sheet'!$L$14:$O$34,4,0))</f>
        <v>0</v>
      </c>
      <c r="W58" s="45" t="str">
        <f t="shared" si="33"/>
        <v>-</v>
      </c>
      <c r="X58" s="108">
        <f>IF(C58=0,0,VLOOKUP(C58,'Cover Sheet'!$D$10:$G$22,4,0))</f>
        <v>0</v>
      </c>
      <c r="Y58" s="49">
        <f>IF(F58=0,0,VLOOKUP(F58,'Cover Sheet'!$D$10:$G$36,4,0))</f>
        <v>0</v>
      </c>
      <c r="Z58" s="46"/>
      <c r="AB58" s="128">
        <f t="shared" si="34"/>
        <v>0</v>
      </c>
      <c r="AC58" s="131">
        <f t="shared" si="24"/>
        <v>7.53</v>
      </c>
      <c r="AD58" s="130" t="str">
        <f t="shared" si="35"/>
        <v>-</v>
      </c>
      <c r="AE58" s="131" t="str">
        <f>IF(AB58=0,"-",(AC58-0.2*AD58)^2/(AC58+0.8*AD58))</f>
        <v>-</v>
      </c>
      <c r="AF58" s="132" t="str">
        <f t="shared" si="37"/>
        <v>-</v>
      </c>
      <c r="AG58" s="196"/>
      <c r="AH58" s="132" t="str">
        <f t="shared" si="38"/>
        <v/>
      </c>
      <c r="AI58" s="129">
        <f t="shared" si="39"/>
        <v>0</v>
      </c>
      <c r="AJ58" s="130" t="str">
        <f t="shared" si="12"/>
        <v>-</v>
      </c>
      <c r="AK58" s="133">
        <f t="shared" si="40"/>
        <v>0</v>
      </c>
      <c r="AL58" s="134">
        <f t="shared" si="41"/>
        <v>0</v>
      </c>
      <c r="AN58" s="128">
        <f t="shared" si="42"/>
        <v>0</v>
      </c>
      <c r="AO58" s="131">
        <f t="shared" si="26"/>
        <v>7.53</v>
      </c>
      <c r="AP58" s="130" t="str">
        <f t="shared" si="43"/>
        <v>-</v>
      </c>
      <c r="AQ58" s="131" t="str">
        <f>IF(AN58=0,"-",(AO58-0.2*AP58)^2/(AO58+0.8*AP58))</f>
        <v>-</v>
      </c>
      <c r="AR58" s="129" t="str">
        <f t="shared" si="44"/>
        <v>-</v>
      </c>
      <c r="AS58" s="196"/>
      <c r="AT58" s="132" t="str">
        <f t="shared" si="45"/>
        <v/>
      </c>
      <c r="AU58" s="129">
        <f t="shared" si="46"/>
        <v>0</v>
      </c>
      <c r="AV58" s="130" t="str">
        <f t="shared" si="19"/>
        <v>-</v>
      </c>
      <c r="AW58" s="133">
        <f t="shared" si="47"/>
        <v>0</v>
      </c>
      <c r="AX58" s="134">
        <f t="shared" si="48"/>
        <v>0</v>
      </c>
    </row>
    <row r="59" spans="1:50" ht="18" hidden="1" customHeight="1" outlineLevel="1" x14ac:dyDescent="0.2">
      <c r="A59" s="218">
        <f t="shared" si="21"/>
        <v>41</v>
      </c>
      <c r="B59" s="170"/>
      <c r="C59" s="185"/>
      <c r="D59" s="184"/>
      <c r="E59" s="216">
        <f>IF($G59=0,0,VLOOKUP(C59,'Cover Sheet'!$D$10:$F$22,3,0))</f>
        <v>0</v>
      </c>
      <c r="F59" s="217"/>
      <c r="G59" s="35">
        <f t="shared" si="28"/>
        <v>0</v>
      </c>
      <c r="H59" s="152">
        <f>IF($G59=0,0,VLOOKUP(F59,'Cover Sheet'!$D$10:$F$36,3,0))</f>
        <v>0</v>
      </c>
      <c r="I59" s="191"/>
      <c r="J59" s="33">
        <f>IF(I59=0,0,VLOOKUP(I59,'Cover Sheet'!$L$10:$M$13,2,0))</f>
        <v>0</v>
      </c>
      <c r="K59" s="34">
        <f t="shared" si="29"/>
        <v>0</v>
      </c>
      <c r="L59" s="191"/>
      <c r="M59" s="33">
        <f>IF(L59=0,0,VLOOKUP(L59,'Cover Sheet'!$L$14:$M$34,2,0))</f>
        <v>0</v>
      </c>
      <c r="N59" s="34">
        <f t="shared" si="30"/>
        <v>0</v>
      </c>
      <c r="O59" s="173"/>
      <c r="P59" s="42">
        <f>IF(L59="",0,VLOOKUP(L59,'Cover Sheet'!$L$14:$O$34,4,0))</f>
        <v>0</v>
      </c>
      <c r="Q59" s="43" t="str">
        <f t="shared" si="31"/>
        <v>-</v>
      </c>
      <c r="R59" s="193"/>
      <c r="S59" s="33">
        <f>IF(R59=0,0,VLOOKUP(R59,'Cover Sheet'!$L$14:$M$34,2,0))</f>
        <v>0</v>
      </c>
      <c r="T59" s="44">
        <f t="shared" si="32"/>
        <v>0</v>
      </c>
      <c r="U59" s="212"/>
      <c r="V59" s="42">
        <f>IF(R59="",0,VLOOKUP(R59,'Cover Sheet'!$L$14:$O$34,4,0))</f>
        <v>0</v>
      </c>
      <c r="W59" s="45" t="str">
        <f t="shared" si="33"/>
        <v>-</v>
      </c>
      <c r="X59" s="108">
        <f>IF(C59=0,0,VLOOKUP(C59,'Cover Sheet'!$D$10:$G$22,4,0))</f>
        <v>0</v>
      </c>
      <c r="Y59" s="49">
        <f>IF(F59=0,0,VLOOKUP(F59,'Cover Sheet'!$D$10:$G$36,4,0))</f>
        <v>0</v>
      </c>
      <c r="Z59" s="46"/>
      <c r="AB59" s="128">
        <f t="shared" si="34"/>
        <v>0</v>
      </c>
      <c r="AC59" s="131">
        <f t="shared" si="24"/>
        <v>7.53</v>
      </c>
      <c r="AD59" s="130" t="str">
        <f t="shared" si="35"/>
        <v>-</v>
      </c>
      <c r="AE59" s="131" t="str">
        <f t="shared" ref="AE59:AE68" si="55">IF(AB59=0,"-",(AC59-0.2*AD59)^2/(AC59+0.8*AD59))</f>
        <v>-</v>
      </c>
      <c r="AF59" s="132" t="str">
        <f t="shared" si="37"/>
        <v>-</v>
      </c>
      <c r="AG59" s="196"/>
      <c r="AH59" s="132" t="str">
        <f t="shared" si="38"/>
        <v/>
      </c>
      <c r="AI59" s="129">
        <f t="shared" si="39"/>
        <v>0</v>
      </c>
      <c r="AJ59" s="130" t="str">
        <f t="shared" si="12"/>
        <v>-</v>
      </c>
      <c r="AK59" s="133">
        <f t="shared" si="40"/>
        <v>0</v>
      </c>
      <c r="AL59" s="134">
        <f t="shared" si="41"/>
        <v>0</v>
      </c>
      <c r="AN59" s="128">
        <f t="shared" si="42"/>
        <v>0</v>
      </c>
      <c r="AO59" s="131">
        <f t="shared" si="26"/>
        <v>7.53</v>
      </c>
      <c r="AP59" s="130" t="str">
        <f t="shared" si="43"/>
        <v>-</v>
      </c>
      <c r="AQ59" s="131" t="str">
        <f t="shared" ref="AQ59:AQ68" si="56">IF(AN59=0,"-",(AO59-0.2*AP59)^2/(AO59+0.8*AP59))</f>
        <v>-</v>
      </c>
      <c r="AR59" s="129" t="str">
        <f t="shared" si="44"/>
        <v>-</v>
      </c>
      <c r="AS59" s="196"/>
      <c r="AT59" s="132" t="str">
        <f t="shared" si="45"/>
        <v/>
      </c>
      <c r="AU59" s="129">
        <f t="shared" si="46"/>
        <v>0</v>
      </c>
      <c r="AV59" s="130" t="str">
        <f t="shared" si="19"/>
        <v>-</v>
      </c>
      <c r="AW59" s="133">
        <f t="shared" si="47"/>
        <v>0</v>
      </c>
      <c r="AX59" s="134">
        <f t="shared" si="48"/>
        <v>0</v>
      </c>
    </row>
    <row r="60" spans="1:50" ht="18.75" hidden="1" customHeight="1" outlineLevel="1" x14ac:dyDescent="0.2">
      <c r="A60" s="218">
        <f t="shared" si="21"/>
        <v>42</v>
      </c>
      <c r="B60" s="170"/>
      <c r="C60" s="185"/>
      <c r="D60" s="184"/>
      <c r="E60" s="216">
        <f>IF($G60=0,0,VLOOKUP(C60,'Cover Sheet'!$D$10:$F$22,3,0))</f>
        <v>0</v>
      </c>
      <c r="F60" s="217"/>
      <c r="G60" s="35">
        <f t="shared" si="28"/>
        <v>0</v>
      </c>
      <c r="H60" s="152">
        <f>IF($G60=0,0,VLOOKUP(F60,'Cover Sheet'!$D$10:$F$36,3,0))</f>
        <v>0</v>
      </c>
      <c r="I60" s="191"/>
      <c r="J60" s="33">
        <f>IF(I60=0,0,VLOOKUP(I60,'Cover Sheet'!$L$10:$M$13,2,0))</f>
        <v>0</v>
      </c>
      <c r="K60" s="34">
        <f t="shared" si="29"/>
        <v>0</v>
      </c>
      <c r="L60" s="191"/>
      <c r="M60" s="33">
        <f>IF(L60=0,0,VLOOKUP(L60,'Cover Sheet'!$L$14:$M$34,2,0))</f>
        <v>0</v>
      </c>
      <c r="N60" s="34">
        <f t="shared" si="30"/>
        <v>0</v>
      </c>
      <c r="O60" s="173"/>
      <c r="P60" s="42">
        <f>IF(L60="",0,VLOOKUP(L60,'Cover Sheet'!$L$14:$O$34,4,0))</f>
        <v>0</v>
      </c>
      <c r="Q60" s="43" t="str">
        <f t="shared" si="31"/>
        <v>-</v>
      </c>
      <c r="R60" s="193"/>
      <c r="S60" s="33">
        <f>IF(R60=0,0,VLOOKUP(R60,'Cover Sheet'!$L$14:$M$34,2,0))</f>
        <v>0</v>
      </c>
      <c r="T60" s="44">
        <f t="shared" si="32"/>
        <v>0</v>
      </c>
      <c r="U60" s="212"/>
      <c r="V60" s="42">
        <f>IF(R60="",0,VLOOKUP(R60,'Cover Sheet'!$L$14:$O$34,4,0))</f>
        <v>0</v>
      </c>
      <c r="W60" s="45" t="str">
        <f t="shared" si="33"/>
        <v>-</v>
      </c>
      <c r="X60" s="108">
        <f>IF(C60=0,0,VLOOKUP(C60,'Cover Sheet'!$D$10:$G$22,4,0))</f>
        <v>0</v>
      </c>
      <c r="Y60" s="49">
        <f>IF(F60=0,0,VLOOKUP(F60,'Cover Sheet'!$D$10:$G$36,4,0))</f>
        <v>0</v>
      </c>
      <c r="Z60" s="46"/>
      <c r="AB60" s="128">
        <f t="shared" si="34"/>
        <v>0</v>
      </c>
      <c r="AC60" s="131">
        <f t="shared" si="24"/>
        <v>7.53</v>
      </c>
      <c r="AD60" s="130" t="str">
        <f t="shared" si="35"/>
        <v>-</v>
      </c>
      <c r="AE60" s="131" t="str">
        <f t="shared" si="55"/>
        <v>-</v>
      </c>
      <c r="AF60" s="132" t="str">
        <f t="shared" si="37"/>
        <v>-</v>
      </c>
      <c r="AG60" s="196"/>
      <c r="AH60" s="132" t="str">
        <f t="shared" si="38"/>
        <v/>
      </c>
      <c r="AI60" s="129">
        <f t="shared" si="39"/>
        <v>0</v>
      </c>
      <c r="AJ60" s="130" t="str">
        <f t="shared" si="12"/>
        <v>-</v>
      </c>
      <c r="AK60" s="133">
        <f t="shared" si="40"/>
        <v>0</v>
      </c>
      <c r="AL60" s="134">
        <f t="shared" si="41"/>
        <v>0</v>
      </c>
      <c r="AN60" s="128">
        <f t="shared" si="42"/>
        <v>0</v>
      </c>
      <c r="AO60" s="131">
        <f t="shared" si="26"/>
        <v>7.53</v>
      </c>
      <c r="AP60" s="130" t="str">
        <f t="shared" si="43"/>
        <v>-</v>
      </c>
      <c r="AQ60" s="131" t="str">
        <f t="shared" si="56"/>
        <v>-</v>
      </c>
      <c r="AR60" s="129" t="str">
        <f t="shared" si="44"/>
        <v>-</v>
      </c>
      <c r="AS60" s="196"/>
      <c r="AT60" s="132" t="str">
        <f t="shared" si="45"/>
        <v/>
      </c>
      <c r="AU60" s="129">
        <f t="shared" si="46"/>
        <v>0</v>
      </c>
      <c r="AV60" s="130" t="str">
        <f t="shared" si="19"/>
        <v>-</v>
      </c>
      <c r="AW60" s="133">
        <f t="shared" si="47"/>
        <v>0</v>
      </c>
      <c r="AX60" s="134">
        <f t="shared" si="48"/>
        <v>0</v>
      </c>
    </row>
    <row r="61" spans="1:50" ht="18" hidden="1" customHeight="1" outlineLevel="1" x14ac:dyDescent="0.2">
      <c r="A61" s="218">
        <f t="shared" si="21"/>
        <v>43</v>
      </c>
      <c r="B61" s="170"/>
      <c r="C61" s="185"/>
      <c r="D61" s="184"/>
      <c r="E61" s="216">
        <f>IF($G61=0,0,VLOOKUP(C61,'Cover Sheet'!$D$10:$F$22,3,0))</f>
        <v>0</v>
      </c>
      <c r="F61" s="217"/>
      <c r="G61" s="35">
        <f t="shared" si="28"/>
        <v>0</v>
      </c>
      <c r="H61" s="152">
        <f>IF($G61=0,0,VLOOKUP(F61,'Cover Sheet'!$D$10:$F$36,3,0))</f>
        <v>0</v>
      </c>
      <c r="I61" s="191"/>
      <c r="J61" s="33">
        <f>IF(I61=0,0,VLOOKUP(I61,'Cover Sheet'!$L$10:$M$13,2,0))</f>
        <v>0</v>
      </c>
      <c r="K61" s="34">
        <f t="shared" si="29"/>
        <v>0</v>
      </c>
      <c r="L61" s="191"/>
      <c r="M61" s="33">
        <f>IF(L61=0,0,VLOOKUP(L61,'Cover Sheet'!$L$14:$M$34,2,0))</f>
        <v>0</v>
      </c>
      <c r="N61" s="34">
        <f t="shared" si="30"/>
        <v>0</v>
      </c>
      <c r="O61" s="173"/>
      <c r="P61" s="42">
        <f>IF(L61="",0,VLOOKUP(L61,'Cover Sheet'!$L$14:$O$34,4,0))</f>
        <v>0</v>
      </c>
      <c r="Q61" s="43" t="str">
        <f t="shared" si="31"/>
        <v>-</v>
      </c>
      <c r="R61" s="193"/>
      <c r="S61" s="33">
        <f>IF(R61=0,0,VLOOKUP(R61,'Cover Sheet'!$L$14:$M$34,2,0))</f>
        <v>0</v>
      </c>
      <c r="T61" s="44">
        <f t="shared" si="32"/>
        <v>0</v>
      </c>
      <c r="U61" s="212"/>
      <c r="V61" s="42">
        <f>IF(R61="",0,VLOOKUP(R61,'Cover Sheet'!$L$14:$O$34,4,0))</f>
        <v>0</v>
      </c>
      <c r="W61" s="45" t="str">
        <f t="shared" si="33"/>
        <v>-</v>
      </c>
      <c r="X61" s="108">
        <f>IF(C61=0,0,VLOOKUP(C61,'Cover Sheet'!$D$10:$G$22,4,0))</f>
        <v>0</v>
      </c>
      <c r="Y61" s="49">
        <f>IF(F61=0,0,VLOOKUP(F61,'Cover Sheet'!$D$10:$G$36,4,0))</f>
        <v>0</v>
      </c>
      <c r="Z61" s="46"/>
      <c r="AB61" s="128">
        <f t="shared" si="34"/>
        <v>0</v>
      </c>
      <c r="AC61" s="131">
        <f t="shared" si="24"/>
        <v>7.53</v>
      </c>
      <c r="AD61" s="130" t="str">
        <f t="shared" si="35"/>
        <v>-</v>
      </c>
      <c r="AE61" s="131" t="str">
        <f t="shared" si="55"/>
        <v>-</v>
      </c>
      <c r="AF61" s="132" t="str">
        <f t="shared" si="37"/>
        <v>-</v>
      </c>
      <c r="AG61" s="196"/>
      <c r="AH61" s="132" t="str">
        <f t="shared" si="38"/>
        <v/>
      </c>
      <c r="AI61" s="129">
        <f t="shared" si="39"/>
        <v>0</v>
      </c>
      <c r="AJ61" s="130" t="str">
        <f t="shared" si="12"/>
        <v>-</v>
      </c>
      <c r="AK61" s="133">
        <f t="shared" si="40"/>
        <v>0</v>
      </c>
      <c r="AL61" s="134">
        <f t="shared" si="41"/>
        <v>0</v>
      </c>
      <c r="AN61" s="128">
        <f t="shared" si="42"/>
        <v>0</v>
      </c>
      <c r="AO61" s="131">
        <f t="shared" si="26"/>
        <v>7.53</v>
      </c>
      <c r="AP61" s="130" t="str">
        <f t="shared" si="43"/>
        <v>-</v>
      </c>
      <c r="AQ61" s="131" t="str">
        <f t="shared" si="56"/>
        <v>-</v>
      </c>
      <c r="AR61" s="129" t="str">
        <f t="shared" si="44"/>
        <v>-</v>
      </c>
      <c r="AS61" s="196"/>
      <c r="AT61" s="132" t="str">
        <f t="shared" si="45"/>
        <v/>
      </c>
      <c r="AU61" s="129">
        <f t="shared" si="46"/>
        <v>0</v>
      </c>
      <c r="AV61" s="130" t="str">
        <f t="shared" si="19"/>
        <v>-</v>
      </c>
      <c r="AW61" s="133">
        <f t="shared" si="47"/>
        <v>0</v>
      </c>
      <c r="AX61" s="134">
        <f t="shared" si="48"/>
        <v>0</v>
      </c>
    </row>
    <row r="62" spans="1:50" ht="18.75" hidden="1" customHeight="1" outlineLevel="1" x14ac:dyDescent="0.2">
      <c r="A62" s="218">
        <f t="shared" si="21"/>
        <v>44</v>
      </c>
      <c r="B62" s="170"/>
      <c r="C62" s="185"/>
      <c r="D62" s="184"/>
      <c r="E62" s="216">
        <f>IF($G62=0,0,VLOOKUP(C62,'Cover Sheet'!$D$10:$F$22,3,0))</f>
        <v>0</v>
      </c>
      <c r="F62" s="217"/>
      <c r="G62" s="35">
        <f t="shared" si="28"/>
        <v>0</v>
      </c>
      <c r="H62" s="152">
        <f>IF($G62=0,0,VLOOKUP(F62,'Cover Sheet'!$D$10:$F$36,3,0))</f>
        <v>0</v>
      </c>
      <c r="I62" s="191"/>
      <c r="J62" s="33">
        <f>IF(I62=0,0,VLOOKUP(I62,'Cover Sheet'!$L$10:$M$13,2,0))</f>
        <v>0</v>
      </c>
      <c r="K62" s="34">
        <f t="shared" si="29"/>
        <v>0</v>
      </c>
      <c r="L62" s="191"/>
      <c r="M62" s="33">
        <f>IF(L62=0,0,VLOOKUP(L62,'Cover Sheet'!$L$14:$M$34,2,0))</f>
        <v>0</v>
      </c>
      <c r="N62" s="34">
        <f t="shared" si="30"/>
        <v>0</v>
      </c>
      <c r="O62" s="173"/>
      <c r="P62" s="42">
        <f>IF(L62="",0,VLOOKUP(L62,'Cover Sheet'!$L$14:$O$34,4,0))</f>
        <v>0</v>
      </c>
      <c r="Q62" s="43" t="str">
        <f t="shared" si="31"/>
        <v>-</v>
      </c>
      <c r="R62" s="193"/>
      <c r="S62" s="33">
        <f>IF(R62=0,0,VLOOKUP(R62,'Cover Sheet'!$L$14:$M$34,2,0))</f>
        <v>0</v>
      </c>
      <c r="T62" s="44">
        <f t="shared" si="32"/>
        <v>0</v>
      </c>
      <c r="U62" s="212"/>
      <c r="V62" s="42">
        <f>IF(R62="",0,VLOOKUP(R62,'Cover Sheet'!$L$14:$O$34,4,0))</f>
        <v>0</v>
      </c>
      <c r="W62" s="45" t="str">
        <f t="shared" si="33"/>
        <v>-</v>
      </c>
      <c r="X62" s="108">
        <f>IF(C62=0,0,VLOOKUP(C62,'Cover Sheet'!$D$10:$G$22,4,0))</f>
        <v>0</v>
      </c>
      <c r="Y62" s="49">
        <f>IF(F62=0,0,VLOOKUP(F62,'Cover Sheet'!$D$10:$G$36,4,0))</f>
        <v>0</v>
      </c>
      <c r="Z62" s="46"/>
      <c r="AB62" s="128">
        <f t="shared" si="34"/>
        <v>0</v>
      </c>
      <c r="AC62" s="131">
        <f t="shared" si="24"/>
        <v>7.53</v>
      </c>
      <c r="AD62" s="130" t="str">
        <f t="shared" si="35"/>
        <v>-</v>
      </c>
      <c r="AE62" s="131" t="str">
        <f t="shared" si="55"/>
        <v>-</v>
      </c>
      <c r="AF62" s="132" t="str">
        <f t="shared" si="37"/>
        <v>-</v>
      </c>
      <c r="AG62" s="196"/>
      <c r="AH62" s="132" t="str">
        <f t="shared" si="38"/>
        <v/>
      </c>
      <c r="AI62" s="129">
        <f t="shared" si="39"/>
        <v>0</v>
      </c>
      <c r="AJ62" s="130" t="str">
        <f t="shared" si="12"/>
        <v>-</v>
      </c>
      <c r="AK62" s="133">
        <f t="shared" si="40"/>
        <v>0</v>
      </c>
      <c r="AL62" s="134">
        <f t="shared" si="41"/>
        <v>0</v>
      </c>
      <c r="AN62" s="128">
        <f t="shared" si="42"/>
        <v>0</v>
      </c>
      <c r="AO62" s="131">
        <f t="shared" si="26"/>
        <v>7.53</v>
      </c>
      <c r="AP62" s="130" t="str">
        <f t="shared" si="43"/>
        <v>-</v>
      </c>
      <c r="AQ62" s="131" t="str">
        <f t="shared" si="56"/>
        <v>-</v>
      </c>
      <c r="AR62" s="129" t="str">
        <f t="shared" si="44"/>
        <v>-</v>
      </c>
      <c r="AS62" s="196"/>
      <c r="AT62" s="132" t="str">
        <f t="shared" si="45"/>
        <v/>
      </c>
      <c r="AU62" s="129">
        <f t="shared" si="46"/>
        <v>0</v>
      </c>
      <c r="AV62" s="130" t="str">
        <f t="shared" si="19"/>
        <v>-</v>
      </c>
      <c r="AW62" s="133">
        <f t="shared" si="47"/>
        <v>0</v>
      </c>
      <c r="AX62" s="134">
        <f t="shared" si="48"/>
        <v>0</v>
      </c>
    </row>
    <row r="63" spans="1:50" ht="18" hidden="1" customHeight="1" outlineLevel="1" x14ac:dyDescent="0.2">
      <c r="A63" s="218">
        <f t="shared" si="21"/>
        <v>45</v>
      </c>
      <c r="B63" s="170"/>
      <c r="C63" s="185"/>
      <c r="D63" s="184"/>
      <c r="E63" s="216">
        <f>IF($G63=0,0,VLOOKUP(C63,'Cover Sheet'!$D$10:$F$22,3,0))</f>
        <v>0</v>
      </c>
      <c r="F63" s="217"/>
      <c r="G63" s="35">
        <f t="shared" si="28"/>
        <v>0</v>
      </c>
      <c r="H63" s="152">
        <f>IF($G63=0,0,VLOOKUP(F63,'Cover Sheet'!$D$10:$F$36,3,0))</f>
        <v>0</v>
      </c>
      <c r="I63" s="191"/>
      <c r="J63" s="33">
        <f>IF(I63=0,0,VLOOKUP(I63,'Cover Sheet'!$L$10:$M$13,2,0))</f>
        <v>0</v>
      </c>
      <c r="K63" s="34">
        <f t="shared" si="29"/>
        <v>0</v>
      </c>
      <c r="L63" s="191"/>
      <c r="M63" s="33">
        <f>IF(L63=0,0,VLOOKUP(L63,'Cover Sheet'!$L$14:$M$34,2,0))</f>
        <v>0</v>
      </c>
      <c r="N63" s="34">
        <f t="shared" si="30"/>
        <v>0</v>
      </c>
      <c r="O63" s="173"/>
      <c r="P63" s="42">
        <f>IF(L63="",0,VLOOKUP(L63,'Cover Sheet'!$L$14:$O$34,4,0))</f>
        <v>0</v>
      </c>
      <c r="Q63" s="43" t="str">
        <f t="shared" si="31"/>
        <v>-</v>
      </c>
      <c r="R63" s="193"/>
      <c r="S63" s="33">
        <f>IF(R63=0,0,VLOOKUP(R63,'Cover Sheet'!$L$14:$M$34,2,0))</f>
        <v>0</v>
      </c>
      <c r="T63" s="44">
        <f t="shared" si="32"/>
        <v>0</v>
      </c>
      <c r="U63" s="212"/>
      <c r="V63" s="42">
        <f>IF(R63="",0,VLOOKUP(R63,'Cover Sheet'!$L$14:$O$34,4,0))</f>
        <v>0</v>
      </c>
      <c r="W63" s="45" t="str">
        <f t="shared" si="33"/>
        <v>-</v>
      </c>
      <c r="X63" s="108">
        <f>IF(C63=0,0,VLOOKUP(C63,'Cover Sheet'!$D$10:$G$22,4,0))</f>
        <v>0</v>
      </c>
      <c r="Y63" s="49">
        <f>IF(F63=0,0,VLOOKUP(F63,'Cover Sheet'!$D$10:$G$36,4,0))</f>
        <v>0</v>
      </c>
      <c r="Z63" s="46"/>
      <c r="AB63" s="128">
        <f t="shared" si="34"/>
        <v>0</v>
      </c>
      <c r="AC63" s="131">
        <f t="shared" si="24"/>
        <v>7.53</v>
      </c>
      <c r="AD63" s="130" t="str">
        <f t="shared" si="35"/>
        <v>-</v>
      </c>
      <c r="AE63" s="131" t="str">
        <f t="shared" si="55"/>
        <v>-</v>
      </c>
      <c r="AF63" s="132" t="str">
        <f t="shared" si="37"/>
        <v>-</v>
      </c>
      <c r="AG63" s="196"/>
      <c r="AH63" s="132" t="str">
        <f t="shared" si="38"/>
        <v/>
      </c>
      <c r="AI63" s="129">
        <f t="shared" si="39"/>
        <v>0</v>
      </c>
      <c r="AJ63" s="130" t="str">
        <f t="shared" si="12"/>
        <v>-</v>
      </c>
      <c r="AK63" s="133">
        <f t="shared" si="40"/>
        <v>0</v>
      </c>
      <c r="AL63" s="134">
        <f t="shared" si="41"/>
        <v>0</v>
      </c>
      <c r="AN63" s="128">
        <f t="shared" si="42"/>
        <v>0</v>
      </c>
      <c r="AO63" s="131">
        <f t="shared" si="26"/>
        <v>7.53</v>
      </c>
      <c r="AP63" s="130" t="str">
        <f t="shared" si="43"/>
        <v>-</v>
      </c>
      <c r="AQ63" s="131" t="str">
        <f t="shared" si="56"/>
        <v>-</v>
      </c>
      <c r="AR63" s="129" t="str">
        <f t="shared" si="44"/>
        <v>-</v>
      </c>
      <c r="AS63" s="196"/>
      <c r="AT63" s="132" t="str">
        <f t="shared" si="45"/>
        <v/>
      </c>
      <c r="AU63" s="129">
        <f t="shared" si="46"/>
        <v>0</v>
      </c>
      <c r="AV63" s="130" t="str">
        <f t="shared" si="19"/>
        <v>-</v>
      </c>
      <c r="AW63" s="133">
        <f t="shared" si="47"/>
        <v>0</v>
      </c>
      <c r="AX63" s="134">
        <f t="shared" si="48"/>
        <v>0</v>
      </c>
    </row>
    <row r="64" spans="1:50" ht="18.75" hidden="1" customHeight="1" outlineLevel="1" x14ac:dyDescent="0.2">
      <c r="A64" s="218">
        <f t="shared" si="21"/>
        <v>46</v>
      </c>
      <c r="B64" s="170"/>
      <c r="C64" s="185"/>
      <c r="D64" s="184"/>
      <c r="E64" s="216">
        <f>IF($G64=0,0,VLOOKUP(C64,'Cover Sheet'!$D$10:$F$22,3,0))</f>
        <v>0</v>
      </c>
      <c r="F64" s="217"/>
      <c r="G64" s="35">
        <f t="shared" si="28"/>
        <v>0</v>
      </c>
      <c r="H64" s="152">
        <f>IF($G64=0,0,VLOOKUP(F64,'Cover Sheet'!$D$10:$F$36,3,0))</f>
        <v>0</v>
      </c>
      <c r="I64" s="191"/>
      <c r="J64" s="33">
        <f>IF(I64=0,0,VLOOKUP(I64,'Cover Sheet'!$L$10:$M$13,2,0))</f>
        <v>0</v>
      </c>
      <c r="K64" s="34">
        <f t="shared" si="29"/>
        <v>0</v>
      </c>
      <c r="L64" s="191"/>
      <c r="M64" s="33">
        <f>IF(L64=0,0,VLOOKUP(L64,'Cover Sheet'!$L$14:$M$34,2,0))</f>
        <v>0</v>
      </c>
      <c r="N64" s="34">
        <f t="shared" si="30"/>
        <v>0</v>
      </c>
      <c r="O64" s="173"/>
      <c r="P64" s="42">
        <f>IF(L64="",0,VLOOKUP(L64,'Cover Sheet'!$L$14:$O$34,4,0))</f>
        <v>0</v>
      </c>
      <c r="Q64" s="43" t="str">
        <f t="shared" si="31"/>
        <v>-</v>
      </c>
      <c r="R64" s="193"/>
      <c r="S64" s="33">
        <f>IF(R64=0,0,VLOOKUP(R64,'Cover Sheet'!$L$14:$M$34,2,0))</f>
        <v>0</v>
      </c>
      <c r="T64" s="44">
        <f t="shared" si="32"/>
        <v>0</v>
      </c>
      <c r="U64" s="212"/>
      <c r="V64" s="42">
        <f>IF(R64="",0,VLOOKUP(R64,'Cover Sheet'!$L$14:$O$34,4,0))</f>
        <v>0</v>
      </c>
      <c r="W64" s="45" t="str">
        <f t="shared" si="33"/>
        <v>-</v>
      </c>
      <c r="X64" s="108">
        <f>IF(C64=0,0,VLOOKUP(C64,'Cover Sheet'!$D$10:$G$22,4,0))</f>
        <v>0</v>
      </c>
      <c r="Y64" s="49">
        <f>IF(F64=0,0,VLOOKUP(F64,'Cover Sheet'!$D$10:$G$36,4,0))</f>
        <v>0</v>
      </c>
      <c r="Z64" s="46"/>
      <c r="AB64" s="128">
        <f t="shared" si="34"/>
        <v>0</v>
      </c>
      <c r="AC64" s="131">
        <f t="shared" si="24"/>
        <v>7.53</v>
      </c>
      <c r="AD64" s="130" t="str">
        <f t="shared" si="35"/>
        <v>-</v>
      </c>
      <c r="AE64" s="131" t="str">
        <f t="shared" si="55"/>
        <v>-</v>
      </c>
      <c r="AF64" s="132" t="str">
        <f t="shared" si="37"/>
        <v>-</v>
      </c>
      <c r="AG64" s="196"/>
      <c r="AH64" s="132" t="str">
        <f t="shared" si="38"/>
        <v/>
      </c>
      <c r="AI64" s="129">
        <f t="shared" si="39"/>
        <v>0</v>
      </c>
      <c r="AJ64" s="130" t="str">
        <f t="shared" si="12"/>
        <v>-</v>
      </c>
      <c r="AK64" s="133">
        <f t="shared" si="40"/>
        <v>0</v>
      </c>
      <c r="AL64" s="134">
        <f t="shared" si="41"/>
        <v>0</v>
      </c>
      <c r="AN64" s="128">
        <f t="shared" si="42"/>
        <v>0</v>
      </c>
      <c r="AO64" s="131">
        <f t="shared" si="26"/>
        <v>7.53</v>
      </c>
      <c r="AP64" s="130" t="str">
        <f t="shared" si="43"/>
        <v>-</v>
      </c>
      <c r="AQ64" s="131" t="str">
        <f t="shared" si="56"/>
        <v>-</v>
      </c>
      <c r="AR64" s="129" t="str">
        <f t="shared" si="44"/>
        <v>-</v>
      </c>
      <c r="AS64" s="196"/>
      <c r="AT64" s="132" t="str">
        <f t="shared" si="45"/>
        <v/>
      </c>
      <c r="AU64" s="129">
        <f t="shared" si="46"/>
        <v>0</v>
      </c>
      <c r="AV64" s="130" t="str">
        <f t="shared" si="19"/>
        <v>-</v>
      </c>
      <c r="AW64" s="133">
        <f t="shared" si="47"/>
        <v>0</v>
      </c>
      <c r="AX64" s="134">
        <f t="shared" si="48"/>
        <v>0</v>
      </c>
    </row>
    <row r="65" spans="1:50" ht="18" customHeight="1" collapsed="1" x14ac:dyDescent="0.2">
      <c r="A65" s="218">
        <f t="shared" si="21"/>
        <v>47</v>
      </c>
      <c r="B65" s="170"/>
      <c r="C65" s="186"/>
      <c r="D65" s="187"/>
      <c r="E65" s="216">
        <f>IF($G65=0,0,VLOOKUP(C65,'Cover Sheet'!$D$10:$F$22,3,0))</f>
        <v>0</v>
      </c>
      <c r="F65" s="217"/>
      <c r="G65" s="33">
        <f t="shared" si="28"/>
        <v>0</v>
      </c>
      <c r="H65" s="152">
        <f>IF($G65=0,0,VLOOKUP(F65,'Cover Sheet'!$D$10:$F$36,3,0))</f>
        <v>0</v>
      </c>
      <c r="I65" s="191"/>
      <c r="J65" s="33">
        <f>IF(I65=0,0,VLOOKUP(I65,'Cover Sheet'!$L$10:$M$13,2,0))</f>
        <v>0</v>
      </c>
      <c r="K65" s="34">
        <f t="shared" si="29"/>
        <v>0</v>
      </c>
      <c r="L65" s="191"/>
      <c r="M65" s="33">
        <f>IF(L65=0,0,VLOOKUP(L65,'Cover Sheet'!$L$14:$M$34,2,0))</f>
        <v>0</v>
      </c>
      <c r="N65" s="34">
        <f t="shared" si="30"/>
        <v>0</v>
      </c>
      <c r="O65" s="173"/>
      <c r="P65" s="42">
        <f>IF(L65="",0,VLOOKUP(L65,'Cover Sheet'!$L$14:$O$34,4,0))</f>
        <v>0</v>
      </c>
      <c r="Q65" s="43" t="str">
        <f t="shared" si="31"/>
        <v>-</v>
      </c>
      <c r="R65" s="193"/>
      <c r="S65" s="33">
        <f>IF(R65=0,0,VLOOKUP(R65,'Cover Sheet'!$L$14:$M$34,2,0))</f>
        <v>0</v>
      </c>
      <c r="T65" s="44">
        <f t="shared" si="32"/>
        <v>0</v>
      </c>
      <c r="U65" s="212"/>
      <c r="V65" s="42">
        <f>IF(R65="",0,VLOOKUP(R65,'Cover Sheet'!$L$14:$O$34,4,0))</f>
        <v>0</v>
      </c>
      <c r="W65" s="45" t="str">
        <f t="shared" si="33"/>
        <v>-</v>
      </c>
      <c r="X65" s="108">
        <f>IF(C65=0,0,VLOOKUP(C65,'Cover Sheet'!$D$10:$G$22,4,0))</f>
        <v>0</v>
      </c>
      <c r="Y65" s="49">
        <f>IF(F65=0,0,VLOOKUP(F65,'Cover Sheet'!$D$10:$G$36,4,0))</f>
        <v>0</v>
      </c>
      <c r="Z65" s="46"/>
      <c r="AB65" s="128">
        <f t="shared" si="34"/>
        <v>0</v>
      </c>
      <c r="AC65" s="131">
        <f t="shared" si="24"/>
        <v>7.53</v>
      </c>
      <c r="AD65" s="130" t="str">
        <f t="shared" si="35"/>
        <v>-</v>
      </c>
      <c r="AE65" s="131" t="str">
        <f t="shared" si="55"/>
        <v>-</v>
      </c>
      <c r="AF65" s="132" t="str">
        <f t="shared" si="37"/>
        <v>-</v>
      </c>
      <c r="AG65" s="196"/>
      <c r="AH65" s="132" t="str">
        <f t="shared" si="38"/>
        <v/>
      </c>
      <c r="AI65" s="129">
        <f t="shared" si="39"/>
        <v>0</v>
      </c>
      <c r="AJ65" s="130" t="str">
        <f t="shared" si="12"/>
        <v>-</v>
      </c>
      <c r="AK65" s="133">
        <f t="shared" si="40"/>
        <v>0</v>
      </c>
      <c r="AL65" s="134">
        <f t="shared" si="41"/>
        <v>0</v>
      </c>
      <c r="AN65" s="128">
        <f t="shared" si="42"/>
        <v>0</v>
      </c>
      <c r="AO65" s="131">
        <f t="shared" si="26"/>
        <v>7.53</v>
      </c>
      <c r="AP65" s="130" t="str">
        <f t="shared" si="43"/>
        <v>-</v>
      </c>
      <c r="AQ65" s="131" t="str">
        <f t="shared" si="56"/>
        <v>-</v>
      </c>
      <c r="AR65" s="129" t="str">
        <f t="shared" si="44"/>
        <v>-</v>
      </c>
      <c r="AS65" s="196"/>
      <c r="AT65" s="132" t="str">
        <f t="shared" si="45"/>
        <v/>
      </c>
      <c r="AU65" s="129">
        <f t="shared" si="46"/>
        <v>0</v>
      </c>
      <c r="AV65" s="130" t="str">
        <f t="shared" si="19"/>
        <v>-</v>
      </c>
      <c r="AW65" s="133">
        <f t="shared" si="47"/>
        <v>0</v>
      </c>
      <c r="AX65" s="134">
        <f t="shared" si="48"/>
        <v>0</v>
      </c>
    </row>
    <row r="66" spans="1:50" ht="18.95" hidden="1" customHeight="1" outlineLevel="1" x14ac:dyDescent="0.2">
      <c r="A66" s="218">
        <f t="shared" si="21"/>
        <v>48</v>
      </c>
      <c r="B66" s="170"/>
      <c r="C66" s="185"/>
      <c r="D66" s="184"/>
      <c r="E66" s="216">
        <f>IF($G66=0,0,VLOOKUP(C66,'Cover Sheet'!$D$10:$F$22,3,0))</f>
        <v>0</v>
      </c>
      <c r="F66" s="217"/>
      <c r="G66" s="35">
        <f t="shared" si="28"/>
        <v>0</v>
      </c>
      <c r="H66" s="152">
        <f>IF($G66=0,0,VLOOKUP(F66,'Cover Sheet'!$D$10:$F$36,3,0))</f>
        <v>0</v>
      </c>
      <c r="I66" s="191"/>
      <c r="J66" s="33">
        <f>IF(I66=0,0,VLOOKUP(I66,'Cover Sheet'!$L$10:$M$13,2,0))</f>
        <v>0</v>
      </c>
      <c r="K66" s="34">
        <f t="shared" si="29"/>
        <v>0</v>
      </c>
      <c r="L66" s="191"/>
      <c r="M66" s="33">
        <f>IF(L66=0,0,VLOOKUP(L66,'Cover Sheet'!$L$14:$M$34,2,0))</f>
        <v>0</v>
      </c>
      <c r="N66" s="34">
        <f t="shared" si="30"/>
        <v>0</v>
      </c>
      <c r="O66" s="173"/>
      <c r="P66" s="42">
        <f>IF(L66="",0,VLOOKUP(L66,'Cover Sheet'!$L$14:$O$34,4,0))</f>
        <v>0</v>
      </c>
      <c r="Q66" s="43" t="str">
        <f t="shared" si="31"/>
        <v>-</v>
      </c>
      <c r="R66" s="193"/>
      <c r="S66" s="33">
        <f>IF(R66=0,0,VLOOKUP(R66,'Cover Sheet'!$L$14:$M$34,2,0))</f>
        <v>0</v>
      </c>
      <c r="T66" s="44">
        <f t="shared" si="32"/>
        <v>0</v>
      </c>
      <c r="U66" s="212"/>
      <c r="V66" s="42">
        <f>IF(R66="",0,VLOOKUP(R66,'Cover Sheet'!$L$14:$O$34,4,0))</f>
        <v>0</v>
      </c>
      <c r="W66" s="45" t="str">
        <f t="shared" si="33"/>
        <v>-</v>
      </c>
      <c r="X66" s="108">
        <f>IF(C66=0,0,VLOOKUP(C66,'Cover Sheet'!$D$10:$G$22,4,0))</f>
        <v>0</v>
      </c>
      <c r="Y66" s="49">
        <f>IF(F66=0,0,VLOOKUP(F66,'Cover Sheet'!$D$10:$G$36,4,0))</f>
        <v>0</v>
      </c>
      <c r="Z66" s="46"/>
      <c r="AB66" s="128">
        <f t="shared" si="34"/>
        <v>0</v>
      </c>
      <c r="AC66" s="131">
        <f t="shared" si="24"/>
        <v>7.53</v>
      </c>
      <c r="AD66" s="130" t="str">
        <f t="shared" si="35"/>
        <v>-</v>
      </c>
      <c r="AE66" s="131" t="str">
        <f t="shared" si="55"/>
        <v>-</v>
      </c>
      <c r="AF66" s="132" t="str">
        <f t="shared" si="37"/>
        <v>-</v>
      </c>
      <c r="AG66" s="196"/>
      <c r="AH66" s="132" t="str">
        <f t="shared" si="38"/>
        <v/>
      </c>
      <c r="AI66" s="129">
        <f t="shared" si="39"/>
        <v>0</v>
      </c>
      <c r="AJ66" s="130" t="str">
        <f t="shared" si="12"/>
        <v>-</v>
      </c>
      <c r="AK66" s="133">
        <f t="shared" si="40"/>
        <v>0</v>
      </c>
      <c r="AL66" s="134">
        <f t="shared" si="41"/>
        <v>0</v>
      </c>
      <c r="AN66" s="128">
        <f t="shared" si="42"/>
        <v>0</v>
      </c>
      <c r="AO66" s="131">
        <f t="shared" si="26"/>
        <v>7.53</v>
      </c>
      <c r="AP66" s="130" t="str">
        <f t="shared" si="43"/>
        <v>-</v>
      </c>
      <c r="AQ66" s="131" t="str">
        <f t="shared" si="56"/>
        <v>-</v>
      </c>
      <c r="AR66" s="129" t="str">
        <f t="shared" si="44"/>
        <v>-</v>
      </c>
      <c r="AS66" s="196"/>
      <c r="AT66" s="132" t="str">
        <f t="shared" si="45"/>
        <v/>
      </c>
      <c r="AU66" s="129">
        <f t="shared" si="46"/>
        <v>0</v>
      </c>
      <c r="AV66" s="130" t="str">
        <f t="shared" si="19"/>
        <v>-</v>
      </c>
      <c r="AW66" s="133">
        <f t="shared" si="47"/>
        <v>0</v>
      </c>
      <c r="AX66" s="134">
        <f t="shared" si="48"/>
        <v>0</v>
      </c>
    </row>
    <row r="67" spans="1:50" ht="18.95" hidden="1" customHeight="1" outlineLevel="1" x14ac:dyDescent="0.2">
      <c r="A67" s="218">
        <f t="shared" si="21"/>
        <v>49</v>
      </c>
      <c r="B67" s="170"/>
      <c r="C67" s="185"/>
      <c r="D67" s="184"/>
      <c r="E67" s="216">
        <f>IF($G67=0,0,VLOOKUP(C67,'Cover Sheet'!$D$10:$F$22,3,0))</f>
        <v>0</v>
      </c>
      <c r="F67" s="217"/>
      <c r="G67" s="35">
        <f t="shared" si="28"/>
        <v>0</v>
      </c>
      <c r="H67" s="152">
        <f>IF($G67=0,0,VLOOKUP(F67,'Cover Sheet'!$D$10:$F$36,3,0))</f>
        <v>0</v>
      </c>
      <c r="I67" s="191"/>
      <c r="J67" s="33">
        <f>IF(I67=0,0,VLOOKUP(I67,'Cover Sheet'!$L$10:$M$13,2,0))</f>
        <v>0</v>
      </c>
      <c r="K67" s="34">
        <f t="shared" si="29"/>
        <v>0</v>
      </c>
      <c r="L67" s="191"/>
      <c r="M67" s="33">
        <f>IF(L67=0,0,VLOOKUP(L67,'Cover Sheet'!$L$14:$M$34,2,0))</f>
        <v>0</v>
      </c>
      <c r="N67" s="34">
        <f t="shared" si="30"/>
        <v>0</v>
      </c>
      <c r="O67" s="173"/>
      <c r="P67" s="42">
        <f>IF(L67="",0,VLOOKUP(L67,'Cover Sheet'!$L$14:$O$34,4,0))</f>
        <v>0</v>
      </c>
      <c r="Q67" s="43" t="str">
        <f t="shared" si="31"/>
        <v>-</v>
      </c>
      <c r="R67" s="193"/>
      <c r="S67" s="33">
        <f>IF(R67=0,0,VLOOKUP(R67,'Cover Sheet'!$L$14:$M$34,2,0))</f>
        <v>0</v>
      </c>
      <c r="T67" s="44">
        <f t="shared" si="32"/>
        <v>0</v>
      </c>
      <c r="U67" s="212"/>
      <c r="V67" s="42">
        <f>IF(R67="",0,VLOOKUP(R67,'Cover Sheet'!$L$14:$O$34,4,0))</f>
        <v>0</v>
      </c>
      <c r="W67" s="45" t="str">
        <f t="shared" si="33"/>
        <v>-</v>
      </c>
      <c r="X67" s="108">
        <f>IF(C67=0,0,VLOOKUP(C67,'Cover Sheet'!$D$10:$G$22,4,0))</f>
        <v>0</v>
      </c>
      <c r="Y67" s="49">
        <f>IF(F67=0,0,VLOOKUP(F67,'Cover Sheet'!$D$10:$G$36,4,0))</f>
        <v>0</v>
      </c>
      <c r="Z67" s="46"/>
      <c r="AB67" s="128">
        <f t="shared" si="34"/>
        <v>0</v>
      </c>
      <c r="AC67" s="131">
        <f t="shared" si="24"/>
        <v>7.53</v>
      </c>
      <c r="AD67" s="130" t="str">
        <f t="shared" si="35"/>
        <v>-</v>
      </c>
      <c r="AE67" s="131" t="str">
        <f t="shared" si="55"/>
        <v>-</v>
      </c>
      <c r="AF67" s="132" t="str">
        <f t="shared" si="37"/>
        <v>-</v>
      </c>
      <c r="AG67" s="196"/>
      <c r="AH67" s="132" t="str">
        <f t="shared" si="38"/>
        <v/>
      </c>
      <c r="AI67" s="129">
        <f t="shared" si="39"/>
        <v>0</v>
      </c>
      <c r="AJ67" s="130" t="str">
        <f t="shared" si="12"/>
        <v>-</v>
      </c>
      <c r="AK67" s="133">
        <f t="shared" si="40"/>
        <v>0</v>
      </c>
      <c r="AL67" s="134">
        <f t="shared" si="41"/>
        <v>0</v>
      </c>
      <c r="AN67" s="128">
        <f t="shared" si="42"/>
        <v>0</v>
      </c>
      <c r="AO67" s="131">
        <f t="shared" si="26"/>
        <v>7.53</v>
      </c>
      <c r="AP67" s="130" t="str">
        <f t="shared" si="43"/>
        <v>-</v>
      </c>
      <c r="AQ67" s="131" t="str">
        <f t="shared" si="56"/>
        <v>-</v>
      </c>
      <c r="AR67" s="129" t="str">
        <f t="shared" si="44"/>
        <v>-</v>
      </c>
      <c r="AS67" s="196"/>
      <c r="AT67" s="132" t="str">
        <f t="shared" si="45"/>
        <v/>
      </c>
      <c r="AU67" s="129">
        <f t="shared" si="46"/>
        <v>0</v>
      </c>
      <c r="AV67" s="130" t="str">
        <f t="shared" si="19"/>
        <v>-</v>
      </c>
      <c r="AW67" s="133">
        <f t="shared" si="47"/>
        <v>0</v>
      </c>
      <c r="AX67" s="134">
        <f t="shared" si="48"/>
        <v>0</v>
      </c>
    </row>
    <row r="68" spans="1:50" ht="18" hidden="1" customHeight="1" outlineLevel="1" x14ac:dyDescent="0.2">
      <c r="A68" s="218">
        <f t="shared" si="21"/>
        <v>50</v>
      </c>
      <c r="B68" s="170"/>
      <c r="C68" s="186"/>
      <c r="D68" s="187"/>
      <c r="E68" s="216">
        <f>IF($G68=0,0,VLOOKUP(C68,'Cover Sheet'!$D$10:$F$22,3,0))</f>
        <v>0</v>
      </c>
      <c r="F68" s="217"/>
      <c r="G68" s="33">
        <f t="shared" si="28"/>
        <v>0</v>
      </c>
      <c r="H68" s="152">
        <f>IF($G68=0,0,VLOOKUP(F68,'Cover Sheet'!$D$10:$F$36,3,0))</f>
        <v>0</v>
      </c>
      <c r="I68" s="191"/>
      <c r="J68" s="33">
        <f>IF(I68=0,0,VLOOKUP(I68,'Cover Sheet'!$L$10:$M$13,2,0))</f>
        <v>0</v>
      </c>
      <c r="K68" s="34">
        <f t="shared" si="29"/>
        <v>0</v>
      </c>
      <c r="L68" s="191"/>
      <c r="M68" s="33">
        <f>IF(L68=0,0,VLOOKUP(L68,'Cover Sheet'!$L$14:$M$34,2,0))</f>
        <v>0</v>
      </c>
      <c r="N68" s="34">
        <f t="shared" si="30"/>
        <v>0</v>
      </c>
      <c r="O68" s="173"/>
      <c r="P68" s="42">
        <f>IF(L68="",0,VLOOKUP(L68,'Cover Sheet'!$L$14:$O$34,4,0))</f>
        <v>0</v>
      </c>
      <c r="Q68" s="43" t="str">
        <f t="shared" si="31"/>
        <v>-</v>
      </c>
      <c r="R68" s="193"/>
      <c r="S68" s="33">
        <f>IF(R68=0,0,VLOOKUP(R68,'Cover Sheet'!$L$14:$M$34,2,0))</f>
        <v>0</v>
      </c>
      <c r="T68" s="44">
        <f t="shared" si="32"/>
        <v>0</v>
      </c>
      <c r="U68" s="212"/>
      <c r="V68" s="42">
        <f>IF(R68="",0,VLOOKUP(R68,'Cover Sheet'!$L$14:$O$34,4,0))</f>
        <v>0</v>
      </c>
      <c r="W68" s="45" t="str">
        <f t="shared" si="33"/>
        <v>-</v>
      </c>
      <c r="X68" s="108">
        <f>IF(C68=0,0,VLOOKUP(C68,'Cover Sheet'!$D$10:$G$22,4,0))</f>
        <v>0</v>
      </c>
      <c r="Y68" s="49">
        <f>IF(F68=0,0,VLOOKUP(F68,'Cover Sheet'!$D$10:$G$36,4,0))</f>
        <v>0</v>
      </c>
      <c r="Z68" s="46"/>
      <c r="AB68" s="128">
        <f t="shared" si="34"/>
        <v>0</v>
      </c>
      <c r="AC68" s="131">
        <f t="shared" si="24"/>
        <v>7.53</v>
      </c>
      <c r="AD68" s="130" t="str">
        <f t="shared" si="35"/>
        <v>-</v>
      </c>
      <c r="AE68" s="131" t="str">
        <f t="shared" si="55"/>
        <v>-</v>
      </c>
      <c r="AF68" s="132" t="str">
        <f t="shared" si="37"/>
        <v>-</v>
      </c>
      <c r="AG68" s="196"/>
      <c r="AH68" s="132" t="str">
        <f t="shared" si="38"/>
        <v/>
      </c>
      <c r="AI68" s="129">
        <f t="shared" si="39"/>
        <v>0</v>
      </c>
      <c r="AJ68" s="130" t="str">
        <f t="shared" si="12"/>
        <v>-</v>
      </c>
      <c r="AK68" s="133">
        <f t="shared" si="40"/>
        <v>0</v>
      </c>
      <c r="AL68" s="134">
        <f t="shared" si="41"/>
        <v>0</v>
      </c>
      <c r="AN68" s="128">
        <f t="shared" si="42"/>
        <v>0</v>
      </c>
      <c r="AO68" s="131">
        <f t="shared" si="26"/>
        <v>7.53</v>
      </c>
      <c r="AP68" s="130" t="str">
        <f t="shared" si="43"/>
        <v>-</v>
      </c>
      <c r="AQ68" s="131" t="str">
        <f t="shared" si="56"/>
        <v>-</v>
      </c>
      <c r="AR68" s="129" t="str">
        <f t="shared" si="44"/>
        <v>-</v>
      </c>
      <c r="AS68" s="196"/>
      <c r="AT68" s="132" t="str">
        <f t="shared" si="45"/>
        <v/>
      </c>
      <c r="AU68" s="129">
        <f t="shared" si="46"/>
        <v>0</v>
      </c>
      <c r="AV68" s="130" t="str">
        <f t="shared" si="19"/>
        <v>-</v>
      </c>
      <c r="AW68" s="133">
        <f t="shared" si="47"/>
        <v>0</v>
      </c>
      <c r="AX68" s="134">
        <f t="shared" si="48"/>
        <v>0</v>
      </c>
    </row>
    <row r="69" spans="1:50" ht="18.95" hidden="1" customHeight="1" outlineLevel="1" x14ac:dyDescent="0.2">
      <c r="A69" s="218">
        <f t="shared" si="21"/>
        <v>51</v>
      </c>
      <c r="B69" s="170"/>
      <c r="C69" s="185"/>
      <c r="D69" s="184"/>
      <c r="E69" s="216">
        <f>IF($G69=0,0,VLOOKUP(C69,'Cover Sheet'!$D$10:$F$22,3,0))</f>
        <v>0</v>
      </c>
      <c r="F69" s="217"/>
      <c r="G69" s="35">
        <f t="shared" ref="G69:G132" si="57">D69</f>
        <v>0</v>
      </c>
      <c r="H69" s="152">
        <f>IF($G69=0,0,VLOOKUP(F69,'Cover Sheet'!$D$10:$F$36,3,0))</f>
        <v>0</v>
      </c>
      <c r="I69" s="191"/>
      <c r="J69" s="33">
        <f>IF(I69=0,0,VLOOKUP(I69,'Cover Sheet'!$L$10:$M$13,2,0))</f>
        <v>0</v>
      </c>
      <c r="K69" s="34">
        <f t="shared" ref="K69:K117" si="58">IF(J69&gt;0,H69*(1-J69),H69)</f>
        <v>0</v>
      </c>
      <c r="L69" s="191"/>
      <c r="M69" s="33">
        <f>IF(L69=0,0,VLOOKUP(L69,'Cover Sheet'!$L$14:$M$34,2,0))</f>
        <v>0</v>
      </c>
      <c r="N69" s="34">
        <f t="shared" ref="N69:N117" si="59">IF(M69&gt;0,ROUNDUP(K69*(1-M69),2),K69)</f>
        <v>0</v>
      </c>
      <c r="O69" s="173"/>
      <c r="P69" s="42">
        <f>IF(L69="",0,VLOOKUP(L69,'Cover Sheet'!$L$14:$O$34,4,0))</f>
        <v>0</v>
      </c>
      <c r="Q69" s="43" t="str">
        <f t="shared" ref="Q69:Q117" si="60">IF(L69="","-",IF(OR(L69="PP1",L69="P2"),P69*$D$10*E69*G69/12*43560,P69*$D$10*K69*G69/12*43560))</f>
        <v>-</v>
      </c>
      <c r="R69" s="193"/>
      <c r="S69" s="33">
        <f>IF(R69=0,0,VLOOKUP(R69,'Cover Sheet'!$L$14:$M$34,2,0))</f>
        <v>0</v>
      </c>
      <c r="T69" s="44">
        <f t="shared" ref="T69:T117" si="61">IF(S69&gt;0,N69*(1-S69),N69)</f>
        <v>0</v>
      </c>
      <c r="U69" s="212"/>
      <c r="V69" s="42">
        <f>IF(R69="",0,VLOOKUP(R69,'Cover Sheet'!$L$14:$O$34,4,0))</f>
        <v>0</v>
      </c>
      <c r="W69" s="45" t="str">
        <f t="shared" ref="W69:W132" si="62">IF(R69="","-",V69*$D$10*N69*G69/12*43560)</f>
        <v>-</v>
      </c>
      <c r="X69" s="108">
        <f>IF(C69=0,0,VLOOKUP(C69,'Cover Sheet'!$D$10:$G$22,4,0))</f>
        <v>0</v>
      </c>
      <c r="Y69" s="49">
        <f>IF(F69=0,0,VLOOKUP(F69,'Cover Sheet'!$D$10:$G$36,4,0))</f>
        <v>0</v>
      </c>
      <c r="Z69" s="46"/>
      <c r="AB69" s="128">
        <f t="shared" ref="AB69:AB117" si="63">Y69</f>
        <v>0</v>
      </c>
      <c r="AC69" s="131">
        <f t="shared" si="24"/>
        <v>7.53</v>
      </c>
      <c r="AD69" s="130" t="str">
        <f t="shared" ref="AD69:AD132" si="64">IF(AB69=0,"-",1000/AB69-10)</f>
        <v>-</v>
      </c>
      <c r="AE69" s="131" t="str">
        <f t="shared" si="49"/>
        <v>-</v>
      </c>
      <c r="AF69" s="132" t="str">
        <f t="shared" ref="AF69:AF117" si="65">Q69</f>
        <v>-</v>
      </c>
      <c r="AG69" s="196"/>
      <c r="AH69" s="132" t="str">
        <f t="shared" ref="AH69:AH117" si="66">IF(AG69="","",AF69*AG69)</f>
        <v/>
      </c>
      <c r="AI69" s="129">
        <f t="shared" ref="AI69:AI132" si="67">IF(OR(AB69=0,L69=""),0,12*AH69/43560/D69)</f>
        <v>0</v>
      </c>
      <c r="AJ69" s="130" t="str">
        <f t="shared" si="12"/>
        <v>-</v>
      </c>
      <c r="AK69" s="133">
        <f t="shared" ref="AK69:AK117" si="68">IF(AB69=0,0,1000/(10+5*AC69+10*AJ69-10*(AJ69^2+1.25*AJ69*AC69)^(1/2)))</f>
        <v>0</v>
      </c>
      <c r="AL69" s="134">
        <f t="shared" ref="AL69:AL117" si="69">AK69-AB69</f>
        <v>0</v>
      </c>
      <c r="AN69" s="128">
        <f t="shared" ref="AN69:AN117" si="70">AK69</f>
        <v>0</v>
      </c>
      <c r="AO69" s="131">
        <f t="shared" si="26"/>
        <v>7.53</v>
      </c>
      <c r="AP69" s="130" t="str">
        <f t="shared" ref="AP69:AP132" si="71">IF(AN69=0,"-",1000/AN69-10)</f>
        <v>-</v>
      </c>
      <c r="AQ69" s="131" t="str">
        <f t="shared" si="50"/>
        <v>-</v>
      </c>
      <c r="AR69" s="129" t="str">
        <f t="shared" ref="AR69:AR117" si="72">W69</f>
        <v>-</v>
      </c>
      <c r="AS69" s="196"/>
      <c r="AT69" s="132" t="str">
        <f t="shared" ref="AT69:AT117" si="73">IF(AS69="","",AR69*AS69)</f>
        <v/>
      </c>
      <c r="AU69" s="129">
        <f t="shared" ref="AU69:AU117" si="74">IF(OR(AN69=0,R69=""),0,12*AT69/43560/D69)</f>
        <v>0</v>
      </c>
      <c r="AV69" s="130" t="str">
        <f t="shared" si="19"/>
        <v>-</v>
      </c>
      <c r="AW69" s="133">
        <f t="shared" ref="AW69:AW132" si="75">IF(AN69=0,0,1000/(10+5*AO69+10*AV69-10*(AV69^2+1.25*AV69*AO69)^(1/2)))</f>
        <v>0</v>
      </c>
      <c r="AX69" s="134">
        <f t="shared" ref="AX69:AX117" si="76">AW69-AN69</f>
        <v>0</v>
      </c>
    </row>
    <row r="70" spans="1:50" ht="18.95" hidden="1" customHeight="1" outlineLevel="1" x14ac:dyDescent="0.2">
      <c r="A70" s="218">
        <f t="shared" si="21"/>
        <v>52</v>
      </c>
      <c r="B70" s="170"/>
      <c r="C70" s="185"/>
      <c r="D70" s="184"/>
      <c r="E70" s="216">
        <f>IF($G70=0,0,VLOOKUP(C70,'Cover Sheet'!$D$10:$F$22,3,0))</f>
        <v>0</v>
      </c>
      <c r="F70" s="217"/>
      <c r="G70" s="35">
        <f t="shared" si="57"/>
        <v>0</v>
      </c>
      <c r="H70" s="152">
        <f>IF($G70=0,0,VLOOKUP(F70,'Cover Sheet'!$D$10:$F$36,3,0))</f>
        <v>0</v>
      </c>
      <c r="I70" s="191"/>
      <c r="J70" s="33">
        <f>IF(I70=0,0,VLOOKUP(I70,'Cover Sheet'!$L$10:$M$13,2,0))</f>
        <v>0</v>
      </c>
      <c r="K70" s="34">
        <f t="shared" si="58"/>
        <v>0</v>
      </c>
      <c r="L70" s="191"/>
      <c r="M70" s="33">
        <f>IF(L70=0,0,VLOOKUP(L70,'Cover Sheet'!$L$14:$M$34,2,0))</f>
        <v>0</v>
      </c>
      <c r="N70" s="34">
        <f t="shared" si="59"/>
        <v>0</v>
      </c>
      <c r="O70" s="173"/>
      <c r="P70" s="42">
        <f>IF(L70="",0,VLOOKUP(L70,'Cover Sheet'!$L$14:$O$34,4,0))</f>
        <v>0</v>
      </c>
      <c r="Q70" s="43" t="str">
        <f t="shared" si="60"/>
        <v>-</v>
      </c>
      <c r="R70" s="193"/>
      <c r="S70" s="33">
        <f>IF(R70=0,0,VLOOKUP(R70,'Cover Sheet'!$L$14:$M$34,2,0))</f>
        <v>0</v>
      </c>
      <c r="T70" s="44">
        <f t="shared" si="61"/>
        <v>0</v>
      </c>
      <c r="U70" s="212"/>
      <c r="V70" s="42">
        <f>IF(R70="",0,VLOOKUP(R70,'Cover Sheet'!$L$14:$O$34,4,0))</f>
        <v>0</v>
      </c>
      <c r="W70" s="45" t="str">
        <f t="shared" si="62"/>
        <v>-</v>
      </c>
      <c r="X70" s="108">
        <f>IF(C70=0,0,VLOOKUP(C70,'Cover Sheet'!$D$10:$G$22,4,0))</f>
        <v>0</v>
      </c>
      <c r="Y70" s="49">
        <f>IF(F70=0,0,VLOOKUP(F70,'Cover Sheet'!$D$10:$G$36,4,0))</f>
        <v>0</v>
      </c>
      <c r="Z70" s="46"/>
      <c r="AB70" s="128">
        <f t="shared" si="63"/>
        <v>0</v>
      </c>
      <c r="AC70" s="131">
        <f t="shared" si="24"/>
        <v>7.53</v>
      </c>
      <c r="AD70" s="130" t="str">
        <f t="shared" si="64"/>
        <v>-</v>
      </c>
      <c r="AE70" s="131" t="str">
        <f t="shared" si="49"/>
        <v>-</v>
      </c>
      <c r="AF70" s="132" t="str">
        <f t="shared" si="65"/>
        <v>-</v>
      </c>
      <c r="AG70" s="196"/>
      <c r="AH70" s="132" t="str">
        <f t="shared" si="66"/>
        <v/>
      </c>
      <c r="AI70" s="129">
        <f t="shared" si="67"/>
        <v>0</v>
      </c>
      <c r="AJ70" s="130" t="str">
        <f t="shared" si="12"/>
        <v>-</v>
      </c>
      <c r="AK70" s="133">
        <f t="shared" si="68"/>
        <v>0</v>
      </c>
      <c r="AL70" s="134">
        <f t="shared" si="69"/>
        <v>0</v>
      </c>
      <c r="AN70" s="128">
        <f t="shared" si="70"/>
        <v>0</v>
      </c>
      <c r="AO70" s="131">
        <f t="shared" si="26"/>
        <v>7.53</v>
      </c>
      <c r="AP70" s="130" t="str">
        <f t="shared" si="71"/>
        <v>-</v>
      </c>
      <c r="AQ70" s="131" t="str">
        <f t="shared" si="50"/>
        <v>-</v>
      </c>
      <c r="AR70" s="129" t="str">
        <f t="shared" si="72"/>
        <v>-</v>
      </c>
      <c r="AS70" s="196"/>
      <c r="AT70" s="132" t="str">
        <f t="shared" si="73"/>
        <v/>
      </c>
      <c r="AU70" s="129">
        <f t="shared" si="74"/>
        <v>0</v>
      </c>
      <c r="AV70" s="130" t="str">
        <f t="shared" si="19"/>
        <v>-</v>
      </c>
      <c r="AW70" s="133">
        <f t="shared" si="75"/>
        <v>0</v>
      </c>
      <c r="AX70" s="134">
        <f t="shared" si="76"/>
        <v>0</v>
      </c>
    </row>
    <row r="71" spans="1:50" ht="18" hidden="1" customHeight="1" outlineLevel="1" x14ac:dyDescent="0.2">
      <c r="A71" s="218">
        <f t="shared" si="21"/>
        <v>53</v>
      </c>
      <c r="B71" s="170"/>
      <c r="C71" s="185"/>
      <c r="D71" s="184"/>
      <c r="E71" s="216">
        <f>IF($G71=0,0,VLOOKUP(C71,'Cover Sheet'!$D$10:$F$22,3,0))</f>
        <v>0</v>
      </c>
      <c r="F71" s="217"/>
      <c r="G71" s="35">
        <f t="shared" si="57"/>
        <v>0</v>
      </c>
      <c r="H71" s="152">
        <f>IF($G71=0,0,VLOOKUP(F71,'Cover Sheet'!$D$10:$F$36,3,0))</f>
        <v>0</v>
      </c>
      <c r="I71" s="191"/>
      <c r="J71" s="33">
        <f>IF(I71=0,0,VLOOKUP(I71,'Cover Sheet'!$L$10:$M$13,2,0))</f>
        <v>0</v>
      </c>
      <c r="K71" s="34">
        <f t="shared" si="58"/>
        <v>0</v>
      </c>
      <c r="L71" s="191"/>
      <c r="M71" s="33">
        <f>IF(L71=0,0,VLOOKUP(L71,'Cover Sheet'!$L$14:$M$34,2,0))</f>
        <v>0</v>
      </c>
      <c r="N71" s="34">
        <f t="shared" si="59"/>
        <v>0</v>
      </c>
      <c r="O71" s="173"/>
      <c r="P71" s="42">
        <f>IF(L71="",0,VLOOKUP(L71,'Cover Sheet'!$L$14:$O$34,4,0))</f>
        <v>0</v>
      </c>
      <c r="Q71" s="43" t="str">
        <f t="shared" si="60"/>
        <v>-</v>
      </c>
      <c r="R71" s="193"/>
      <c r="S71" s="33">
        <f>IF(R71=0,0,VLOOKUP(R71,'Cover Sheet'!$L$14:$M$34,2,0))</f>
        <v>0</v>
      </c>
      <c r="T71" s="44">
        <f t="shared" si="61"/>
        <v>0</v>
      </c>
      <c r="U71" s="212"/>
      <c r="V71" s="42">
        <f>IF(R71="",0,VLOOKUP(R71,'Cover Sheet'!$L$14:$O$34,4,0))</f>
        <v>0</v>
      </c>
      <c r="W71" s="45" t="str">
        <f t="shared" si="62"/>
        <v>-</v>
      </c>
      <c r="X71" s="108">
        <f>IF(C71=0,0,VLOOKUP(C71,'Cover Sheet'!$D$10:$G$22,4,0))</f>
        <v>0</v>
      </c>
      <c r="Y71" s="49">
        <f>IF(F71=0,0,VLOOKUP(F71,'Cover Sheet'!$D$10:$G$36,4,0))</f>
        <v>0</v>
      </c>
      <c r="Z71" s="46"/>
      <c r="AB71" s="128">
        <f t="shared" si="63"/>
        <v>0</v>
      </c>
      <c r="AC71" s="131">
        <f t="shared" si="24"/>
        <v>7.53</v>
      </c>
      <c r="AD71" s="130" t="str">
        <f t="shared" si="64"/>
        <v>-</v>
      </c>
      <c r="AE71" s="131" t="str">
        <f>IF(AB71=0,"-",(AC71-0.2*AD71)^2/(AC71+0.8*AD71))</f>
        <v>-</v>
      </c>
      <c r="AF71" s="132" t="str">
        <f t="shared" si="65"/>
        <v>-</v>
      </c>
      <c r="AG71" s="196"/>
      <c r="AH71" s="132" t="str">
        <f t="shared" si="66"/>
        <v/>
      </c>
      <c r="AI71" s="129">
        <f t="shared" si="67"/>
        <v>0</v>
      </c>
      <c r="AJ71" s="130" t="str">
        <f t="shared" si="12"/>
        <v>-</v>
      </c>
      <c r="AK71" s="133">
        <f t="shared" si="68"/>
        <v>0</v>
      </c>
      <c r="AL71" s="134">
        <f t="shared" si="69"/>
        <v>0</v>
      </c>
      <c r="AN71" s="128">
        <f t="shared" si="70"/>
        <v>0</v>
      </c>
      <c r="AO71" s="131">
        <f t="shared" si="26"/>
        <v>7.53</v>
      </c>
      <c r="AP71" s="130" t="str">
        <f t="shared" si="71"/>
        <v>-</v>
      </c>
      <c r="AQ71" s="131" t="str">
        <f>IF(AN71=0,"-",(AO71-0.2*AP71)^2/(AO71+0.8*AP71))</f>
        <v>-</v>
      </c>
      <c r="AR71" s="129" t="str">
        <f t="shared" si="72"/>
        <v>-</v>
      </c>
      <c r="AS71" s="196"/>
      <c r="AT71" s="132" t="str">
        <f t="shared" si="73"/>
        <v/>
      </c>
      <c r="AU71" s="129">
        <f t="shared" si="74"/>
        <v>0</v>
      </c>
      <c r="AV71" s="130" t="str">
        <f t="shared" si="19"/>
        <v>-</v>
      </c>
      <c r="AW71" s="133">
        <f t="shared" si="75"/>
        <v>0</v>
      </c>
      <c r="AX71" s="134">
        <f t="shared" si="76"/>
        <v>0</v>
      </c>
    </row>
    <row r="72" spans="1:50" ht="18" hidden="1" customHeight="1" outlineLevel="1" x14ac:dyDescent="0.2">
      <c r="A72" s="218">
        <f t="shared" si="21"/>
        <v>54</v>
      </c>
      <c r="B72" s="170"/>
      <c r="C72" s="185"/>
      <c r="D72" s="184"/>
      <c r="E72" s="216">
        <f>IF($G72=0,0,VLOOKUP(C72,'Cover Sheet'!$D$10:$F$22,3,0))</f>
        <v>0</v>
      </c>
      <c r="F72" s="217"/>
      <c r="G72" s="35">
        <f t="shared" si="57"/>
        <v>0</v>
      </c>
      <c r="H72" s="152">
        <f>IF($G72=0,0,VLOOKUP(F72,'Cover Sheet'!$D$10:$F$36,3,0))</f>
        <v>0</v>
      </c>
      <c r="I72" s="191"/>
      <c r="J72" s="33">
        <f>IF(I72=0,0,VLOOKUP(I72,'Cover Sheet'!$L$10:$M$13,2,0))</f>
        <v>0</v>
      </c>
      <c r="K72" s="34">
        <f t="shared" si="58"/>
        <v>0</v>
      </c>
      <c r="L72" s="191"/>
      <c r="M72" s="33">
        <f>IF(L72=0,0,VLOOKUP(L72,'Cover Sheet'!$L$14:$M$34,2,0))</f>
        <v>0</v>
      </c>
      <c r="N72" s="34">
        <f t="shared" si="59"/>
        <v>0</v>
      </c>
      <c r="O72" s="173"/>
      <c r="P72" s="42">
        <f>IF(L72="",0,VLOOKUP(L72,'Cover Sheet'!$L$14:$O$34,4,0))</f>
        <v>0</v>
      </c>
      <c r="Q72" s="43" t="str">
        <f t="shared" si="60"/>
        <v>-</v>
      </c>
      <c r="R72" s="193"/>
      <c r="S72" s="33">
        <f>IF(R72=0,0,VLOOKUP(R72,'Cover Sheet'!$L$14:$M$34,2,0))</f>
        <v>0</v>
      </c>
      <c r="T72" s="44">
        <f t="shared" si="61"/>
        <v>0</v>
      </c>
      <c r="U72" s="212"/>
      <c r="V72" s="42">
        <f>IF(R72="",0,VLOOKUP(R72,'Cover Sheet'!$L$14:$O$34,4,0))</f>
        <v>0</v>
      </c>
      <c r="W72" s="45" t="str">
        <f t="shared" si="62"/>
        <v>-</v>
      </c>
      <c r="X72" s="108">
        <f>IF(C72=0,0,VLOOKUP(C72,'Cover Sheet'!$D$10:$G$22,4,0))</f>
        <v>0</v>
      </c>
      <c r="Y72" s="49">
        <f>IF(F72=0,0,VLOOKUP(F72,'Cover Sheet'!$D$10:$G$36,4,0))</f>
        <v>0</v>
      </c>
      <c r="Z72" s="46"/>
      <c r="AB72" s="128">
        <f t="shared" si="63"/>
        <v>0</v>
      </c>
      <c r="AC72" s="131">
        <f t="shared" si="24"/>
        <v>7.53</v>
      </c>
      <c r="AD72" s="130" t="str">
        <f t="shared" si="64"/>
        <v>-</v>
      </c>
      <c r="AE72" s="131" t="str">
        <f t="shared" ref="AE72:AE117" si="77">IF(AB72=0,"-",(AC72-0.2*AD72)^2/(AC72+0.8*AD72))</f>
        <v>-</v>
      </c>
      <c r="AF72" s="132" t="str">
        <f t="shared" si="65"/>
        <v>-</v>
      </c>
      <c r="AG72" s="196"/>
      <c r="AH72" s="132" t="str">
        <f t="shared" si="66"/>
        <v/>
      </c>
      <c r="AI72" s="129">
        <f t="shared" si="67"/>
        <v>0</v>
      </c>
      <c r="AJ72" s="130" t="str">
        <f t="shared" si="12"/>
        <v>-</v>
      </c>
      <c r="AK72" s="133">
        <f t="shared" si="68"/>
        <v>0</v>
      </c>
      <c r="AL72" s="134">
        <f t="shared" si="69"/>
        <v>0</v>
      </c>
      <c r="AN72" s="128">
        <f t="shared" si="70"/>
        <v>0</v>
      </c>
      <c r="AO72" s="131">
        <f t="shared" si="26"/>
        <v>7.53</v>
      </c>
      <c r="AP72" s="130" t="str">
        <f t="shared" si="71"/>
        <v>-</v>
      </c>
      <c r="AQ72" s="131" t="str">
        <f t="shared" ref="AQ72:AQ128" si="78">IF(AN72=0,"-",(AO72-0.2*AP72)^2/(AO72+0.8*AP72))</f>
        <v>-</v>
      </c>
      <c r="AR72" s="129" t="str">
        <f t="shared" si="72"/>
        <v>-</v>
      </c>
      <c r="AS72" s="196"/>
      <c r="AT72" s="132" t="str">
        <f t="shared" si="73"/>
        <v/>
      </c>
      <c r="AU72" s="129">
        <f t="shared" si="74"/>
        <v>0</v>
      </c>
      <c r="AV72" s="130" t="str">
        <f t="shared" si="19"/>
        <v>-</v>
      </c>
      <c r="AW72" s="133">
        <f t="shared" si="75"/>
        <v>0</v>
      </c>
      <c r="AX72" s="134">
        <f t="shared" si="76"/>
        <v>0</v>
      </c>
    </row>
    <row r="73" spans="1:50" ht="18.75" hidden="1" customHeight="1" outlineLevel="1" x14ac:dyDescent="0.2">
      <c r="A73" s="218">
        <f t="shared" si="21"/>
        <v>55</v>
      </c>
      <c r="B73" s="170"/>
      <c r="C73" s="185"/>
      <c r="D73" s="184"/>
      <c r="E73" s="216">
        <f>IF($G73=0,0,VLOOKUP(C73,'Cover Sheet'!$D$10:$F$22,3,0))</f>
        <v>0</v>
      </c>
      <c r="F73" s="217"/>
      <c r="G73" s="35">
        <f t="shared" si="57"/>
        <v>0</v>
      </c>
      <c r="H73" s="152">
        <f>IF($G73=0,0,VLOOKUP(F73,'Cover Sheet'!$D$10:$F$36,3,0))</f>
        <v>0</v>
      </c>
      <c r="I73" s="191"/>
      <c r="J73" s="33">
        <f>IF(I73=0,0,VLOOKUP(I73,'Cover Sheet'!$L$10:$M$13,2,0))</f>
        <v>0</v>
      </c>
      <c r="K73" s="34">
        <f t="shared" si="58"/>
        <v>0</v>
      </c>
      <c r="L73" s="191"/>
      <c r="M73" s="33">
        <f>IF(L73=0,0,VLOOKUP(L73,'Cover Sheet'!$L$14:$M$34,2,0))</f>
        <v>0</v>
      </c>
      <c r="N73" s="34">
        <f t="shared" si="59"/>
        <v>0</v>
      </c>
      <c r="O73" s="173"/>
      <c r="P73" s="42">
        <f>IF(L73="",0,VLOOKUP(L73,'Cover Sheet'!$L$14:$O$34,4,0))</f>
        <v>0</v>
      </c>
      <c r="Q73" s="43" t="str">
        <f t="shared" si="60"/>
        <v>-</v>
      </c>
      <c r="R73" s="193"/>
      <c r="S73" s="33">
        <f>IF(R73=0,0,VLOOKUP(R73,'Cover Sheet'!$L$14:$M$34,2,0))</f>
        <v>0</v>
      </c>
      <c r="T73" s="44">
        <f t="shared" si="61"/>
        <v>0</v>
      </c>
      <c r="U73" s="212"/>
      <c r="V73" s="42">
        <f>IF(R73="",0,VLOOKUP(R73,'Cover Sheet'!$L$14:$O$34,4,0))</f>
        <v>0</v>
      </c>
      <c r="W73" s="45" t="str">
        <f t="shared" si="62"/>
        <v>-</v>
      </c>
      <c r="X73" s="108">
        <f>IF(C73=0,0,VLOOKUP(C73,'Cover Sheet'!$D$10:$G$22,4,0))</f>
        <v>0</v>
      </c>
      <c r="Y73" s="49">
        <f>IF(F73=0,0,VLOOKUP(F73,'Cover Sheet'!$D$10:$G$36,4,0))</f>
        <v>0</v>
      </c>
      <c r="Z73" s="46"/>
      <c r="AB73" s="128">
        <f t="shared" si="63"/>
        <v>0</v>
      </c>
      <c r="AC73" s="131">
        <f t="shared" si="24"/>
        <v>7.53</v>
      </c>
      <c r="AD73" s="130" t="str">
        <f t="shared" si="64"/>
        <v>-</v>
      </c>
      <c r="AE73" s="131" t="str">
        <f t="shared" si="77"/>
        <v>-</v>
      </c>
      <c r="AF73" s="132" t="str">
        <f t="shared" si="65"/>
        <v>-</v>
      </c>
      <c r="AG73" s="196"/>
      <c r="AH73" s="132" t="str">
        <f t="shared" si="66"/>
        <v/>
      </c>
      <c r="AI73" s="129">
        <f t="shared" si="67"/>
        <v>0</v>
      </c>
      <c r="AJ73" s="130" t="str">
        <f t="shared" si="12"/>
        <v>-</v>
      </c>
      <c r="AK73" s="133">
        <f t="shared" si="68"/>
        <v>0</v>
      </c>
      <c r="AL73" s="134">
        <f t="shared" si="69"/>
        <v>0</v>
      </c>
      <c r="AN73" s="128">
        <f t="shared" si="70"/>
        <v>0</v>
      </c>
      <c r="AO73" s="131">
        <f t="shared" si="26"/>
        <v>7.53</v>
      </c>
      <c r="AP73" s="130" t="str">
        <f t="shared" si="71"/>
        <v>-</v>
      </c>
      <c r="AQ73" s="131" t="str">
        <f t="shared" si="78"/>
        <v>-</v>
      </c>
      <c r="AR73" s="129" t="str">
        <f t="shared" si="72"/>
        <v>-</v>
      </c>
      <c r="AS73" s="196"/>
      <c r="AT73" s="132" t="str">
        <f t="shared" si="73"/>
        <v/>
      </c>
      <c r="AU73" s="129">
        <f t="shared" si="74"/>
        <v>0</v>
      </c>
      <c r="AV73" s="130" t="str">
        <f t="shared" si="19"/>
        <v>-</v>
      </c>
      <c r="AW73" s="133">
        <f t="shared" si="75"/>
        <v>0</v>
      </c>
      <c r="AX73" s="134">
        <f t="shared" si="76"/>
        <v>0</v>
      </c>
    </row>
    <row r="74" spans="1:50" ht="18" hidden="1" customHeight="1" outlineLevel="1" x14ac:dyDescent="0.2">
      <c r="A74" s="218">
        <f t="shared" si="21"/>
        <v>56</v>
      </c>
      <c r="B74" s="170"/>
      <c r="C74" s="185"/>
      <c r="D74" s="184"/>
      <c r="E74" s="216">
        <f>IF($G74=0,0,VLOOKUP(C74,'Cover Sheet'!$D$10:$F$22,3,0))</f>
        <v>0</v>
      </c>
      <c r="F74" s="217"/>
      <c r="G74" s="35">
        <f t="shared" si="57"/>
        <v>0</v>
      </c>
      <c r="H74" s="152">
        <f>IF($G74=0,0,VLOOKUP(F74,'Cover Sheet'!$D$10:$F$36,3,0))</f>
        <v>0</v>
      </c>
      <c r="I74" s="191"/>
      <c r="J74" s="33">
        <f>IF(I74=0,0,VLOOKUP(I74,'Cover Sheet'!$L$10:$M$13,2,0))</f>
        <v>0</v>
      </c>
      <c r="K74" s="34">
        <f t="shared" si="58"/>
        <v>0</v>
      </c>
      <c r="L74" s="191"/>
      <c r="M74" s="33">
        <f>IF(L74=0,0,VLOOKUP(L74,'Cover Sheet'!$L$14:$M$34,2,0))</f>
        <v>0</v>
      </c>
      <c r="N74" s="34">
        <f t="shared" si="59"/>
        <v>0</v>
      </c>
      <c r="O74" s="173"/>
      <c r="P74" s="42">
        <f>IF(L74="",0,VLOOKUP(L74,'Cover Sheet'!$L$14:$O$34,4,0))</f>
        <v>0</v>
      </c>
      <c r="Q74" s="43" t="str">
        <f t="shared" si="60"/>
        <v>-</v>
      </c>
      <c r="R74" s="193"/>
      <c r="S74" s="33">
        <f>IF(R74=0,0,VLOOKUP(R74,'Cover Sheet'!$L$14:$M$34,2,0))</f>
        <v>0</v>
      </c>
      <c r="T74" s="44">
        <f t="shared" si="61"/>
        <v>0</v>
      </c>
      <c r="U74" s="212"/>
      <c r="V74" s="42">
        <f>IF(R74="",0,VLOOKUP(R74,'Cover Sheet'!$L$14:$O$34,4,0))</f>
        <v>0</v>
      </c>
      <c r="W74" s="45" t="str">
        <f t="shared" si="62"/>
        <v>-</v>
      </c>
      <c r="X74" s="108">
        <f>IF(C74=0,0,VLOOKUP(C74,'Cover Sheet'!$D$10:$G$22,4,0))</f>
        <v>0</v>
      </c>
      <c r="Y74" s="49">
        <f>IF(F74=0,0,VLOOKUP(F74,'Cover Sheet'!$D$10:$G$36,4,0))</f>
        <v>0</v>
      </c>
      <c r="Z74" s="46"/>
      <c r="AB74" s="128">
        <f t="shared" si="63"/>
        <v>0</v>
      </c>
      <c r="AC74" s="131">
        <f t="shared" si="24"/>
        <v>7.53</v>
      </c>
      <c r="AD74" s="130" t="str">
        <f t="shared" si="64"/>
        <v>-</v>
      </c>
      <c r="AE74" s="131" t="str">
        <f t="shared" si="77"/>
        <v>-</v>
      </c>
      <c r="AF74" s="132" t="str">
        <f t="shared" si="65"/>
        <v>-</v>
      </c>
      <c r="AG74" s="196"/>
      <c r="AH74" s="132" t="str">
        <f t="shared" si="66"/>
        <v/>
      </c>
      <c r="AI74" s="129">
        <f t="shared" si="67"/>
        <v>0</v>
      </c>
      <c r="AJ74" s="130" t="str">
        <f t="shared" si="12"/>
        <v>-</v>
      </c>
      <c r="AK74" s="133">
        <f t="shared" si="68"/>
        <v>0</v>
      </c>
      <c r="AL74" s="134">
        <f t="shared" si="69"/>
        <v>0</v>
      </c>
      <c r="AN74" s="128">
        <f t="shared" si="70"/>
        <v>0</v>
      </c>
      <c r="AO74" s="131">
        <f t="shared" si="26"/>
        <v>7.53</v>
      </c>
      <c r="AP74" s="130" t="str">
        <f t="shared" si="71"/>
        <v>-</v>
      </c>
      <c r="AQ74" s="131" t="str">
        <f t="shared" si="78"/>
        <v>-</v>
      </c>
      <c r="AR74" s="129" t="str">
        <f t="shared" si="72"/>
        <v>-</v>
      </c>
      <c r="AS74" s="196"/>
      <c r="AT74" s="132" t="str">
        <f t="shared" si="73"/>
        <v/>
      </c>
      <c r="AU74" s="129">
        <f t="shared" si="74"/>
        <v>0</v>
      </c>
      <c r="AV74" s="130" t="str">
        <f t="shared" si="19"/>
        <v>-</v>
      </c>
      <c r="AW74" s="133">
        <f t="shared" si="75"/>
        <v>0</v>
      </c>
      <c r="AX74" s="134">
        <f t="shared" si="76"/>
        <v>0</v>
      </c>
    </row>
    <row r="75" spans="1:50" ht="18.75" hidden="1" customHeight="1" outlineLevel="1" x14ac:dyDescent="0.2">
      <c r="A75" s="218">
        <f t="shared" si="21"/>
        <v>57</v>
      </c>
      <c r="B75" s="170"/>
      <c r="C75" s="185"/>
      <c r="D75" s="184"/>
      <c r="E75" s="216">
        <f>IF($G75=0,0,VLOOKUP(C75,'Cover Sheet'!$D$10:$F$22,3,0))</f>
        <v>0</v>
      </c>
      <c r="F75" s="217"/>
      <c r="G75" s="35">
        <f t="shared" si="57"/>
        <v>0</v>
      </c>
      <c r="H75" s="152">
        <f>IF($G75=0,0,VLOOKUP(F75,'Cover Sheet'!$D$10:$F$36,3,0))</f>
        <v>0</v>
      </c>
      <c r="I75" s="191"/>
      <c r="J75" s="33">
        <f>IF(I75=0,0,VLOOKUP(I75,'Cover Sheet'!$L$10:$M$13,2,0))</f>
        <v>0</v>
      </c>
      <c r="K75" s="34">
        <f t="shared" si="58"/>
        <v>0</v>
      </c>
      <c r="L75" s="191"/>
      <c r="M75" s="33">
        <f>IF(L75=0,0,VLOOKUP(L75,'Cover Sheet'!$L$14:$M$34,2,0))</f>
        <v>0</v>
      </c>
      <c r="N75" s="34">
        <f t="shared" si="59"/>
        <v>0</v>
      </c>
      <c r="O75" s="173"/>
      <c r="P75" s="42">
        <f>IF(L75="",0,VLOOKUP(L75,'Cover Sheet'!$L$14:$O$34,4,0))</f>
        <v>0</v>
      </c>
      <c r="Q75" s="43" t="str">
        <f t="shared" si="60"/>
        <v>-</v>
      </c>
      <c r="R75" s="193"/>
      <c r="S75" s="33">
        <f>IF(R75=0,0,VLOOKUP(R75,'Cover Sheet'!$L$14:$M$34,2,0))</f>
        <v>0</v>
      </c>
      <c r="T75" s="44">
        <f t="shared" si="61"/>
        <v>0</v>
      </c>
      <c r="U75" s="212"/>
      <c r="V75" s="42">
        <f>IF(R75="",0,VLOOKUP(R75,'Cover Sheet'!$L$14:$O$34,4,0))</f>
        <v>0</v>
      </c>
      <c r="W75" s="45" t="str">
        <f t="shared" si="62"/>
        <v>-</v>
      </c>
      <c r="X75" s="108">
        <f>IF(C75=0,0,VLOOKUP(C75,'Cover Sheet'!$D$10:$G$22,4,0))</f>
        <v>0</v>
      </c>
      <c r="Y75" s="49">
        <f>IF(F75=0,0,VLOOKUP(F75,'Cover Sheet'!$D$10:$G$36,4,0))</f>
        <v>0</v>
      </c>
      <c r="Z75" s="46"/>
      <c r="AB75" s="128">
        <f t="shared" si="63"/>
        <v>0</v>
      </c>
      <c r="AC75" s="131">
        <f t="shared" si="24"/>
        <v>7.53</v>
      </c>
      <c r="AD75" s="130" t="str">
        <f t="shared" si="64"/>
        <v>-</v>
      </c>
      <c r="AE75" s="131" t="str">
        <f t="shared" si="77"/>
        <v>-</v>
      </c>
      <c r="AF75" s="132" t="str">
        <f t="shared" si="65"/>
        <v>-</v>
      </c>
      <c r="AG75" s="196"/>
      <c r="AH75" s="132" t="str">
        <f t="shared" si="66"/>
        <v/>
      </c>
      <c r="AI75" s="129">
        <f t="shared" si="67"/>
        <v>0</v>
      </c>
      <c r="AJ75" s="130" t="str">
        <f t="shared" si="12"/>
        <v>-</v>
      </c>
      <c r="AK75" s="133">
        <f t="shared" si="68"/>
        <v>0</v>
      </c>
      <c r="AL75" s="134">
        <f t="shared" si="69"/>
        <v>0</v>
      </c>
      <c r="AN75" s="128">
        <f t="shared" si="70"/>
        <v>0</v>
      </c>
      <c r="AO75" s="131">
        <f t="shared" si="26"/>
        <v>7.53</v>
      </c>
      <c r="AP75" s="130" t="str">
        <f t="shared" si="71"/>
        <v>-</v>
      </c>
      <c r="AQ75" s="131" t="str">
        <f t="shared" si="78"/>
        <v>-</v>
      </c>
      <c r="AR75" s="129" t="str">
        <f t="shared" si="72"/>
        <v>-</v>
      </c>
      <c r="AS75" s="196"/>
      <c r="AT75" s="132" t="str">
        <f t="shared" si="73"/>
        <v/>
      </c>
      <c r="AU75" s="129">
        <f t="shared" si="74"/>
        <v>0</v>
      </c>
      <c r="AV75" s="130" t="str">
        <f t="shared" si="19"/>
        <v>-</v>
      </c>
      <c r="AW75" s="133">
        <f t="shared" si="75"/>
        <v>0</v>
      </c>
      <c r="AX75" s="134">
        <f t="shared" si="76"/>
        <v>0</v>
      </c>
    </row>
    <row r="76" spans="1:50" ht="18" hidden="1" customHeight="1" outlineLevel="1" x14ac:dyDescent="0.2">
      <c r="A76" s="218">
        <f t="shared" si="21"/>
        <v>58</v>
      </c>
      <c r="B76" s="170"/>
      <c r="C76" s="185"/>
      <c r="D76" s="184"/>
      <c r="E76" s="216">
        <f>IF($G76=0,0,VLOOKUP(C76,'Cover Sheet'!$D$10:$F$22,3,0))</f>
        <v>0</v>
      </c>
      <c r="F76" s="217"/>
      <c r="G76" s="35">
        <f t="shared" si="57"/>
        <v>0</v>
      </c>
      <c r="H76" s="152">
        <f>IF($G76=0,0,VLOOKUP(F76,'Cover Sheet'!$D$10:$F$36,3,0))</f>
        <v>0</v>
      </c>
      <c r="I76" s="191"/>
      <c r="J76" s="33">
        <f>IF(I76=0,0,VLOOKUP(I76,'Cover Sheet'!$L$10:$M$13,2,0))</f>
        <v>0</v>
      </c>
      <c r="K76" s="34">
        <f t="shared" si="58"/>
        <v>0</v>
      </c>
      <c r="L76" s="191"/>
      <c r="M76" s="33">
        <f>IF(L76=0,0,VLOOKUP(L76,'Cover Sheet'!$L$14:$M$34,2,0))</f>
        <v>0</v>
      </c>
      <c r="N76" s="34">
        <f t="shared" si="59"/>
        <v>0</v>
      </c>
      <c r="O76" s="173"/>
      <c r="P76" s="42">
        <f>IF(L76="",0,VLOOKUP(L76,'Cover Sheet'!$L$14:$O$34,4,0))</f>
        <v>0</v>
      </c>
      <c r="Q76" s="43" t="str">
        <f t="shared" si="60"/>
        <v>-</v>
      </c>
      <c r="R76" s="193"/>
      <c r="S76" s="33">
        <f>IF(R76=0,0,VLOOKUP(R76,'Cover Sheet'!$L$14:$M$34,2,0))</f>
        <v>0</v>
      </c>
      <c r="T76" s="44">
        <f t="shared" si="61"/>
        <v>0</v>
      </c>
      <c r="U76" s="212"/>
      <c r="V76" s="42">
        <f>IF(R76="",0,VLOOKUP(R76,'Cover Sheet'!$L$14:$O$34,4,0))</f>
        <v>0</v>
      </c>
      <c r="W76" s="45" t="str">
        <f t="shared" si="62"/>
        <v>-</v>
      </c>
      <c r="X76" s="108">
        <f>IF(C76=0,0,VLOOKUP(C76,'Cover Sheet'!$D$10:$G$22,4,0))</f>
        <v>0</v>
      </c>
      <c r="Y76" s="49">
        <f>IF(F76=0,0,VLOOKUP(F76,'Cover Sheet'!$D$10:$G$36,4,0))</f>
        <v>0</v>
      </c>
      <c r="Z76" s="46"/>
      <c r="AB76" s="128">
        <f t="shared" si="63"/>
        <v>0</v>
      </c>
      <c r="AC76" s="131">
        <f t="shared" si="24"/>
        <v>7.53</v>
      </c>
      <c r="AD76" s="130" t="str">
        <f t="shared" si="64"/>
        <v>-</v>
      </c>
      <c r="AE76" s="131" t="str">
        <f t="shared" si="77"/>
        <v>-</v>
      </c>
      <c r="AF76" s="132" t="str">
        <f t="shared" si="65"/>
        <v>-</v>
      </c>
      <c r="AG76" s="196"/>
      <c r="AH76" s="132" t="str">
        <f t="shared" si="66"/>
        <v/>
      </c>
      <c r="AI76" s="129">
        <f t="shared" si="67"/>
        <v>0</v>
      </c>
      <c r="AJ76" s="130" t="str">
        <f t="shared" si="12"/>
        <v>-</v>
      </c>
      <c r="AK76" s="133">
        <f t="shared" si="68"/>
        <v>0</v>
      </c>
      <c r="AL76" s="134">
        <f t="shared" si="69"/>
        <v>0</v>
      </c>
      <c r="AN76" s="128">
        <f t="shared" si="70"/>
        <v>0</v>
      </c>
      <c r="AO76" s="131">
        <f t="shared" si="26"/>
        <v>7.53</v>
      </c>
      <c r="AP76" s="130" t="str">
        <f t="shared" si="71"/>
        <v>-</v>
      </c>
      <c r="AQ76" s="131" t="str">
        <f t="shared" si="78"/>
        <v>-</v>
      </c>
      <c r="AR76" s="129" t="str">
        <f t="shared" si="72"/>
        <v>-</v>
      </c>
      <c r="AS76" s="196"/>
      <c r="AT76" s="132" t="str">
        <f t="shared" si="73"/>
        <v/>
      </c>
      <c r="AU76" s="129">
        <f t="shared" si="74"/>
        <v>0</v>
      </c>
      <c r="AV76" s="130" t="str">
        <f t="shared" si="19"/>
        <v>-</v>
      </c>
      <c r="AW76" s="133">
        <f t="shared" si="75"/>
        <v>0</v>
      </c>
      <c r="AX76" s="134">
        <f t="shared" si="76"/>
        <v>0</v>
      </c>
    </row>
    <row r="77" spans="1:50" ht="18.75" hidden="1" customHeight="1" outlineLevel="1" x14ac:dyDescent="0.2">
      <c r="A77" s="218">
        <f t="shared" si="21"/>
        <v>59</v>
      </c>
      <c r="B77" s="170"/>
      <c r="C77" s="185"/>
      <c r="D77" s="184"/>
      <c r="E77" s="216">
        <f>IF($G77=0,0,VLOOKUP(C77,'Cover Sheet'!$D$10:$F$22,3,0))</f>
        <v>0</v>
      </c>
      <c r="F77" s="217"/>
      <c r="G77" s="35">
        <f t="shared" si="57"/>
        <v>0</v>
      </c>
      <c r="H77" s="152">
        <f>IF($G77=0,0,VLOOKUP(F77,'Cover Sheet'!$D$10:$F$36,3,0))</f>
        <v>0</v>
      </c>
      <c r="I77" s="191"/>
      <c r="J77" s="33">
        <f>IF(I77=0,0,VLOOKUP(I77,'Cover Sheet'!$L$10:$M$13,2,0))</f>
        <v>0</v>
      </c>
      <c r="K77" s="34">
        <f t="shared" si="58"/>
        <v>0</v>
      </c>
      <c r="L77" s="191"/>
      <c r="M77" s="33">
        <f>IF(L77=0,0,VLOOKUP(L77,'Cover Sheet'!$L$14:$M$34,2,0))</f>
        <v>0</v>
      </c>
      <c r="N77" s="34">
        <f t="shared" si="59"/>
        <v>0</v>
      </c>
      <c r="O77" s="173"/>
      <c r="P77" s="42">
        <f>IF(L77="",0,VLOOKUP(L77,'Cover Sheet'!$L$14:$O$34,4,0))</f>
        <v>0</v>
      </c>
      <c r="Q77" s="43" t="str">
        <f t="shared" si="60"/>
        <v>-</v>
      </c>
      <c r="R77" s="193"/>
      <c r="S77" s="33">
        <f>IF(R77=0,0,VLOOKUP(R77,'Cover Sheet'!$L$14:$M$34,2,0))</f>
        <v>0</v>
      </c>
      <c r="T77" s="44">
        <f t="shared" si="61"/>
        <v>0</v>
      </c>
      <c r="U77" s="212"/>
      <c r="V77" s="42">
        <f>IF(R77="",0,VLOOKUP(R77,'Cover Sheet'!$L$14:$O$34,4,0))</f>
        <v>0</v>
      </c>
      <c r="W77" s="45" t="str">
        <f t="shared" si="62"/>
        <v>-</v>
      </c>
      <c r="X77" s="108">
        <f>IF(C77=0,0,VLOOKUP(C77,'Cover Sheet'!$D$10:$G$22,4,0))</f>
        <v>0</v>
      </c>
      <c r="Y77" s="49">
        <f>IF(F77=0,0,VLOOKUP(F77,'Cover Sheet'!$D$10:$G$36,4,0))</f>
        <v>0</v>
      </c>
      <c r="Z77" s="46"/>
      <c r="AB77" s="128">
        <f t="shared" si="63"/>
        <v>0</v>
      </c>
      <c r="AC77" s="131">
        <f t="shared" si="24"/>
        <v>7.53</v>
      </c>
      <c r="AD77" s="130" t="str">
        <f t="shared" si="64"/>
        <v>-</v>
      </c>
      <c r="AE77" s="131" t="str">
        <f t="shared" si="77"/>
        <v>-</v>
      </c>
      <c r="AF77" s="132" t="str">
        <f t="shared" si="65"/>
        <v>-</v>
      </c>
      <c r="AG77" s="196"/>
      <c r="AH77" s="132" t="str">
        <f t="shared" si="66"/>
        <v/>
      </c>
      <c r="AI77" s="129">
        <f t="shared" si="67"/>
        <v>0</v>
      </c>
      <c r="AJ77" s="130" t="str">
        <f t="shared" si="12"/>
        <v>-</v>
      </c>
      <c r="AK77" s="133">
        <f t="shared" si="68"/>
        <v>0</v>
      </c>
      <c r="AL77" s="134">
        <f t="shared" si="69"/>
        <v>0</v>
      </c>
      <c r="AN77" s="128">
        <f t="shared" si="70"/>
        <v>0</v>
      </c>
      <c r="AO77" s="131">
        <f t="shared" si="26"/>
        <v>7.53</v>
      </c>
      <c r="AP77" s="130" t="str">
        <f t="shared" si="71"/>
        <v>-</v>
      </c>
      <c r="AQ77" s="131" t="str">
        <f t="shared" si="78"/>
        <v>-</v>
      </c>
      <c r="AR77" s="129" t="str">
        <f t="shared" si="72"/>
        <v>-</v>
      </c>
      <c r="AS77" s="196"/>
      <c r="AT77" s="132" t="str">
        <f t="shared" si="73"/>
        <v/>
      </c>
      <c r="AU77" s="129">
        <f t="shared" si="74"/>
        <v>0</v>
      </c>
      <c r="AV77" s="130" t="str">
        <f t="shared" si="19"/>
        <v>-</v>
      </c>
      <c r="AW77" s="133">
        <f t="shared" si="75"/>
        <v>0</v>
      </c>
      <c r="AX77" s="134">
        <f t="shared" si="76"/>
        <v>0</v>
      </c>
    </row>
    <row r="78" spans="1:50" ht="18.95" hidden="1" customHeight="1" outlineLevel="1" x14ac:dyDescent="0.2">
      <c r="A78" s="218">
        <f t="shared" si="21"/>
        <v>60</v>
      </c>
      <c r="B78" s="170"/>
      <c r="C78" s="185"/>
      <c r="D78" s="184"/>
      <c r="E78" s="216">
        <f>IF($G78=0,0,VLOOKUP(C78,'Cover Sheet'!$D$10:$F$22,3,0))</f>
        <v>0</v>
      </c>
      <c r="F78" s="217"/>
      <c r="G78" s="35">
        <f t="shared" si="57"/>
        <v>0</v>
      </c>
      <c r="H78" s="152">
        <f>IF($G78=0,0,VLOOKUP(F78,'Cover Sheet'!$D$10:$F$36,3,0))</f>
        <v>0</v>
      </c>
      <c r="I78" s="191"/>
      <c r="J78" s="33">
        <f>IF(I78=0,0,VLOOKUP(I78,'Cover Sheet'!$L$10:$M$13,2,0))</f>
        <v>0</v>
      </c>
      <c r="K78" s="34">
        <f t="shared" si="58"/>
        <v>0</v>
      </c>
      <c r="L78" s="191"/>
      <c r="M78" s="33">
        <f>IF(L78=0,0,VLOOKUP(L78,'Cover Sheet'!$L$14:$M$34,2,0))</f>
        <v>0</v>
      </c>
      <c r="N78" s="34">
        <f t="shared" si="59"/>
        <v>0</v>
      </c>
      <c r="O78" s="173"/>
      <c r="P78" s="42">
        <f>IF(L78="",0,VLOOKUP(L78,'Cover Sheet'!$L$14:$O$34,4,0))</f>
        <v>0</v>
      </c>
      <c r="Q78" s="43" t="str">
        <f t="shared" si="60"/>
        <v>-</v>
      </c>
      <c r="R78" s="193"/>
      <c r="S78" s="33">
        <f>IF(R78=0,0,VLOOKUP(R78,'Cover Sheet'!$L$14:$M$34,2,0))</f>
        <v>0</v>
      </c>
      <c r="T78" s="44">
        <f t="shared" si="61"/>
        <v>0</v>
      </c>
      <c r="U78" s="212"/>
      <c r="V78" s="42">
        <f>IF(R78="",0,VLOOKUP(R78,'Cover Sheet'!$L$14:$O$34,4,0))</f>
        <v>0</v>
      </c>
      <c r="W78" s="45" t="str">
        <f t="shared" si="62"/>
        <v>-</v>
      </c>
      <c r="X78" s="108">
        <f>IF(C78=0,0,VLOOKUP(C78,'Cover Sheet'!$D$10:$G$22,4,0))</f>
        <v>0</v>
      </c>
      <c r="Y78" s="49">
        <f>IF(F78=0,0,VLOOKUP(F78,'Cover Sheet'!$D$10:$G$36,4,0))</f>
        <v>0</v>
      </c>
      <c r="Z78" s="46"/>
      <c r="AB78" s="128">
        <f t="shared" si="63"/>
        <v>0</v>
      </c>
      <c r="AC78" s="131">
        <f t="shared" si="24"/>
        <v>7.53</v>
      </c>
      <c r="AD78" s="130" t="str">
        <f t="shared" si="64"/>
        <v>-</v>
      </c>
      <c r="AE78" s="131" t="str">
        <f t="shared" si="77"/>
        <v>-</v>
      </c>
      <c r="AF78" s="132" t="str">
        <f t="shared" si="65"/>
        <v>-</v>
      </c>
      <c r="AG78" s="196"/>
      <c r="AH78" s="132" t="str">
        <f t="shared" si="66"/>
        <v/>
      </c>
      <c r="AI78" s="129">
        <f t="shared" si="67"/>
        <v>0</v>
      </c>
      <c r="AJ78" s="130" t="str">
        <f t="shared" si="12"/>
        <v>-</v>
      </c>
      <c r="AK78" s="133">
        <f t="shared" si="68"/>
        <v>0</v>
      </c>
      <c r="AL78" s="134">
        <f t="shared" si="69"/>
        <v>0</v>
      </c>
      <c r="AN78" s="128">
        <f t="shared" si="70"/>
        <v>0</v>
      </c>
      <c r="AO78" s="131">
        <f t="shared" si="26"/>
        <v>7.53</v>
      </c>
      <c r="AP78" s="130" t="str">
        <f t="shared" si="71"/>
        <v>-</v>
      </c>
      <c r="AQ78" s="131" t="str">
        <f t="shared" si="78"/>
        <v>-</v>
      </c>
      <c r="AR78" s="129" t="str">
        <f t="shared" si="72"/>
        <v>-</v>
      </c>
      <c r="AS78" s="196"/>
      <c r="AT78" s="132" t="str">
        <f t="shared" si="73"/>
        <v/>
      </c>
      <c r="AU78" s="129">
        <f t="shared" si="74"/>
        <v>0</v>
      </c>
      <c r="AV78" s="130" t="str">
        <f t="shared" si="19"/>
        <v>-</v>
      </c>
      <c r="AW78" s="133">
        <f t="shared" si="75"/>
        <v>0</v>
      </c>
      <c r="AX78" s="134">
        <f t="shared" si="76"/>
        <v>0</v>
      </c>
    </row>
    <row r="79" spans="1:50" ht="18" hidden="1" customHeight="1" outlineLevel="1" x14ac:dyDescent="0.2">
      <c r="A79" s="218">
        <f t="shared" si="21"/>
        <v>61</v>
      </c>
      <c r="B79" s="170"/>
      <c r="C79" s="185"/>
      <c r="D79" s="184"/>
      <c r="E79" s="216">
        <f>IF($G79=0,0,VLOOKUP(C79,'Cover Sheet'!$D$10:$F$22,3,0))</f>
        <v>0</v>
      </c>
      <c r="F79" s="217"/>
      <c r="G79" s="35">
        <f t="shared" si="57"/>
        <v>0</v>
      </c>
      <c r="H79" s="152">
        <f>IF($G79=0,0,VLOOKUP(F79,'Cover Sheet'!$D$10:$F$36,3,0))</f>
        <v>0</v>
      </c>
      <c r="I79" s="191"/>
      <c r="J79" s="33">
        <f>IF(I79=0,0,VLOOKUP(I79,'Cover Sheet'!$L$10:$M$13,2,0))</f>
        <v>0</v>
      </c>
      <c r="K79" s="34">
        <f t="shared" si="58"/>
        <v>0</v>
      </c>
      <c r="L79" s="191"/>
      <c r="M79" s="33">
        <f>IF(L79=0,0,VLOOKUP(L79,'Cover Sheet'!$L$14:$M$34,2,0))</f>
        <v>0</v>
      </c>
      <c r="N79" s="34">
        <f t="shared" si="59"/>
        <v>0</v>
      </c>
      <c r="O79" s="173"/>
      <c r="P79" s="42">
        <f>IF(L79="",0,VLOOKUP(L79,'Cover Sheet'!$L$14:$O$34,4,0))</f>
        <v>0</v>
      </c>
      <c r="Q79" s="43" t="str">
        <f t="shared" si="60"/>
        <v>-</v>
      </c>
      <c r="R79" s="193"/>
      <c r="S79" s="33">
        <f>IF(R79=0,0,VLOOKUP(R79,'Cover Sheet'!$L$14:$M$34,2,0))</f>
        <v>0</v>
      </c>
      <c r="T79" s="44">
        <f t="shared" si="61"/>
        <v>0</v>
      </c>
      <c r="U79" s="212"/>
      <c r="V79" s="42">
        <f>IF(R79="",0,VLOOKUP(R79,'Cover Sheet'!$L$14:$O$34,4,0))</f>
        <v>0</v>
      </c>
      <c r="W79" s="45" t="str">
        <f t="shared" si="62"/>
        <v>-</v>
      </c>
      <c r="X79" s="108">
        <f>IF(C79=0,0,VLOOKUP(C79,'Cover Sheet'!$D$10:$G$22,4,0))</f>
        <v>0</v>
      </c>
      <c r="Y79" s="49">
        <f>IF(F79=0,0,VLOOKUP(F79,'Cover Sheet'!$D$10:$G$36,4,0))</f>
        <v>0</v>
      </c>
      <c r="Z79" s="46"/>
      <c r="AB79" s="128">
        <f t="shared" si="63"/>
        <v>0</v>
      </c>
      <c r="AC79" s="131">
        <f t="shared" si="24"/>
        <v>7.53</v>
      </c>
      <c r="AD79" s="130" t="str">
        <f t="shared" si="64"/>
        <v>-</v>
      </c>
      <c r="AE79" s="131" t="str">
        <f>IF(AB79=0,"-",(AC79-0.2*AD79)^2/(AC79+0.8*AD79))</f>
        <v>-</v>
      </c>
      <c r="AF79" s="132" t="str">
        <f t="shared" si="65"/>
        <v>-</v>
      </c>
      <c r="AG79" s="196"/>
      <c r="AH79" s="132" t="str">
        <f t="shared" si="66"/>
        <v/>
      </c>
      <c r="AI79" s="129">
        <f t="shared" si="67"/>
        <v>0</v>
      </c>
      <c r="AJ79" s="130" t="str">
        <f t="shared" si="12"/>
        <v>-</v>
      </c>
      <c r="AK79" s="133">
        <f t="shared" si="68"/>
        <v>0</v>
      </c>
      <c r="AL79" s="134">
        <f t="shared" si="69"/>
        <v>0</v>
      </c>
      <c r="AN79" s="128">
        <f t="shared" si="70"/>
        <v>0</v>
      </c>
      <c r="AO79" s="131">
        <f t="shared" si="26"/>
        <v>7.53</v>
      </c>
      <c r="AP79" s="130" t="str">
        <f t="shared" si="71"/>
        <v>-</v>
      </c>
      <c r="AQ79" s="131" t="str">
        <f>IF(AN79=0,"-",(AO79-0.2*AP79)^2/(AO79+0.8*AP79))</f>
        <v>-</v>
      </c>
      <c r="AR79" s="129" t="str">
        <f t="shared" si="72"/>
        <v>-</v>
      </c>
      <c r="AS79" s="196"/>
      <c r="AT79" s="132" t="str">
        <f t="shared" si="73"/>
        <v/>
      </c>
      <c r="AU79" s="129">
        <f t="shared" si="74"/>
        <v>0</v>
      </c>
      <c r="AV79" s="130" t="str">
        <f t="shared" si="19"/>
        <v>-</v>
      </c>
      <c r="AW79" s="133">
        <f t="shared" si="75"/>
        <v>0</v>
      </c>
      <c r="AX79" s="134">
        <f t="shared" si="76"/>
        <v>0</v>
      </c>
    </row>
    <row r="80" spans="1:50" ht="18" hidden="1" customHeight="1" outlineLevel="1" x14ac:dyDescent="0.2">
      <c r="A80" s="218">
        <f t="shared" si="21"/>
        <v>62</v>
      </c>
      <c r="B80" s="170"/>
      <c r="C80" s="185"/>
      <c r="D80" s="184"/>
      <c r="E80" s="216">
        <f>IF($G80=0,0,VLOOKUP(C80,'Cover Sheet'!$D$10:$F$22,3,0))</f>
        <v>0</v>
      </c>
      <c r="F80" s="217"/>
      <c r="G80" s="35">
        <f t="shared" si="57"/>
        <v>0</v>
      </c>
      <c r="H80" s="152">
        <f>IF($G80=0,0,VLOOKUP(F80,'Cover Sheet'!$D$10:$F$36,3,0))</f>
        <v>0</v>
      </c>
      <c r="I80" s="191"/>
      <c r="J80" s="33">
        <f>IF(I80=0,0,VLOOKUP(I80,'Cover Sheet'!$L$10:$M$13,2,0))</f>
        <v>0</v>
      </c>
      <c r="K80" s="34">
        <f t="shared" si="58"/>
        <v>0</v>
      </c>
      <c r="L80" s="191"/>
      <c r="M80" s="33">
        <f>IF(L80=0,0,VLOOKUP(L80,'Cover Sheet'!$L$14:$M$34,2,0))</f>
        <v>0</v>
      </c>
      <c r="N80" s="34">
        <f t="shared" si="59"/>
        <v>0</v>
      </c>
      <c r="O80" s="173"/>
      <c r="P80" s="42">
        <f>IF(L80="",0,VLOOKUP(L80,'Cover Sheet'!$L$14:$O$34,4,0))</f>
        <v>0</v>
      </c>
      <c r="Q80" s="43" t="str">
        <f t="shared" si="60"/>
        <v>-</v>
      </c>
      <c r="R80" s="193"/>
      <c r="S80" s="33">
        <f>IF(R80=0,0,VLOOKUP(R80,'Cover Sheet'!$L$14:$M$34,2,0))</f>
        <v>0</v>
      </c>
      <c r="T80" s="44">
        <f t="shared" si="61"/>
        <v>0</v>
      </c>
      <c r="U80" s="212"/>
      <c r="V80" s="42">
        <f>IF(R80="",0,VLOOKUP(R80,'Cover Sheet'!$L$14:$O$34,4,0))</f>
        <v>0</v>
      </c>
      <c r="W80" s="45" t="str">
        <f t="shared" si="62"/>
        <v>-</v>
      </c>
      <c r="X80" s="108">
        <f>IF(C80=0,0,VLOOKUP(C80,'Cover Sheet'!$D$10:$G$22,4,0))</f>
        <v>0</v>
      </c>
      <c r="Y80" s="49">
        <f>IF(F80=0,0,VLOOKUP(F80,'Cover Sheet'!$D$10:$G$36,4,0))</f>
        <v>0</v>
      </c>
      <c r="Z80" s="46"/>
      <c r="AB80" s="128">
        <f t="shared" si="63"/>
        <v>0</v>
      </c>
      <c r="AC80" s="131">
        <f t="shared" si="24"/>
        <v>7.53</v>
      </c>
      <c r="AD80" s="130" t="str">
        <f t="shared" si="64"/>
        <v>-</v>
      </c>
      <c r="AE80" s="131" t="str">
        <f t="shared" ref="AE80:AE116" si="79">IF(AB80=0,"-",(AC80-0.2*AD80)^2/(AC80+0.8*AD80))</f>
        <v>-</v>
      </c>
      <c r="AF80" s="132" t="str">
        <f t="shared" si="65"/>
        <v>-</v>
      </c>
      <c r="AG80" s="196"/>
      <c r="AH80" s="132" t="str">
        <f t="shared" si="66"/>
        <v/>
      </c>
      <c r="AI80" s="129">
        <f t="shared" si="67"/>
        <v>0</v>
      </c>
      <c r="AJ80" s="130" t="str">
        <f t="shared" si="12"/>
        <v>-</v>
      </c>
      <c r="AK80" s="133">
        <f t="shared" si="68"/>
        <v>0</v>
      </c>
      <c r="AL80" s="134">
        <f t="shared" si="69"/>
        <v>0</v>
      </c>
      <c r="AN80" s="128">
        <f t="shared" si="70"/>
        <v>0</v>
      </c>
      <c r="AO80" s="131">
        <f t="shared" si="26"/>
        <v>7.53</v>
      </c>
      <c r="AP80" s="130" t="str">
        <f t="shared" si="71"/>
        <v>-</v>
      </c>
      <c r="AQ80" s="131" t="str">
        <f t="shared" ref="AQ80:AQ116" si="80">IF(AN80=0,"-",(AO80-0.2*AP80)^2/(AO80+0.8*AP80))</f>
        <v>-</v>
      </c>
      <c r="AR80" s="129" t="str">
        <f t="shared" si="72"/>
        <v>-</v>
      </c>
      <c r="AS80" s="196"/>
      <c r="AT80" s="132" t="str">
        <f t="shared" si="73"/>
        <v/>
      </c>
      <c r="AU80" s="129">
        <f t="shared" si="74"/>
        <v>0</v>
      </c>
      <c r="AV80" s="130" t="str">
        <f t="shared" si="19"/>
        <v>-</v>
      </c>
      <c r="AW80" s="133">
        <f t="shared" si="75"/>
        <v>0</v>
      </c>
      <c r="AX80" s="134">
        <f t="shared" si="76"/>
        <v>0</v>
      </c>
    </row>
    <row r="81" spans="1:50" ht="18.75" hidden="1" customHeight="1" outlineLevel="1" x14ac:dyDescent="0.2">
      <c r="A81" s="218">
        <f t="shared" si="21"/>
        <v>63</v>
      </c>
      <c r="B81" s="170"/>
      <c r="C81" s="185"/>
      <c r="D81" s="184"/>
      <c r="E81" s="216">
        <f>IF($G81=0,0,VLOOKUP(C81,'Cover Sheet'!$D$10:$F$22,3,0))</f>
        <v>0</v>
      </c>
      <c r="F81" s="217"/>
      <c r="G81" s="35">
        <f t="shared" si="57"/>
        <v>0</v>
      </c>
      <c r="H81" s="152">
        <f>IF($G81=0,0,VLOOKUP(F81,'Cover Sheet'!$D$10:$F$36,3,0))</f>
        <v>0</v>
      </c>
      <c r="I81" s="191"/>
      <c r="J81" s="33">
        <f>IF(I81=0,0,VLOOKUP(I81,'Cover Sheet'!$L$10:$M$13,2,0))</f>
        <v>0</v>
      </c>
      <c r="K81" s="34">
        <f t="shared" si="58"/>
        <v>0</v>
      </c>
      <c r="L81" s="191"/>
      <c r="M81" s="33">
        <f>IF(L81=0,0,VLOOKUP(L81,'Cover Sheet'!$L$14:$M$34,2,0))</f>
        <v>0</v>
      </c>
      <c r="N81" s="34">
        <f t="shared" si="59"/>
        <v>0</v>
      </c>
      <c r="O81" s="173"/>
      <c r="P81" s="42">
        <f>IF(L81="",0,VLOOKUP(L81,'Cover Sheet'!$L$14:$O$34,4,0))</f>
        <v>0</v>
      </c>
      <c r="Q81" s="43" t="str">
        <f t="shared" si="60"/>
        <v>-</v>
      </c>
      <c r="R81" s="193"/>
      <c r="S81" s="33">
        <f>IF(R81=0,0,VLOOKUP(R81,'Cover Sheet'!$L$14:$M$34,2,0))</f>
        <v>0</v>
      </c>
      <c r="T81" s="44">
        <f t="shared" si="61"/>
        <v>0</v>
      </c>
      <c r="U81" s="212"/>
      <c r="V81" s="42">
        <f>IF(R81="",0,VLOOKUP(R81,'Cover Sheet'!$L$14:$O$34,4,0))</f>
        <v>0</v>
      </c>
      <c r="W81" s="45" t="str">
        <f t="shared" si="62"/>
        <v>-</v>
      </c>
      <c r="X81" s="108">
        <f>IF(C81=0,0,VLOOKUP(C81,'Cover Sheet'!$D$10:$G$22,4,0))</f>
        <v>0</v>
      </c>
      <c r="Y81" s="49">
        <f>IF(F81=0,0,VLOOKUP(F81,'Cover Sheet'!$D$10:$G$36,4,0))</f>
        <v>0</v>
      </c>
      <c r="Z81" s="46"/>
      <c r="AB81" s="128">
        <f t="shared" si="63"/>
        <v>0</v>
      </c>
      <c r="AC81" s="131">
        <f t="shared" si="24"/>
        <v>7.53</v>
      </c>
      <c r="AD81" s="130" t="str">
        <f t="shared" si="64"/>
        <v>-</v>
      </c>
      <c r="AE81" s="131" t="str">
        <f t="shared" si="79"/>
        <v>-</v>
      </c>
      <c r="AF81" s="132" t="str">
        <f t="shared" si="65"/>
        <v>-</v>
      </c>
      <c r="AG81" s="196"/>
      <c r="AH81" s="132" t="str">
        <f t="shared" si="66"/>
        <v/>
      </c>
      <c r="AI81" s="129">
        <f t="shared" si="67"/>
        <v>0</v>
      </c>
      <c r="AJ81" s="130" t="str">
        <f t="shared" si="12"/>
        <v>-</v>
      </c>
      <c r="AK81" s="133">
        <f t="shared" si="68"/>
        <v>0</v>
      </c>
      <c r="AL81" s="134">
        <f t="shared" si="69"/>
        <v>0</v>
      </c>
      <c r="AN81" s="128">
        <f t="shared" si="70"/>
        <v>0</v>
      </c>
      <c r="AO81" s="131">
        <f t="shared" si="26"/>
        <v>7.53</v>
      </c>
      <c r="AP81" s="130" t="str">
        <f t="shared" si="71"/>
        <v>-</v>
      </c>
      <c r="AQ81" s="131" t="str">
        <f t="shared" si="80"/>
        <v>-</v>
      </c>
      <c r="AR81" s="129" t="str">
        <f t="shared" si="72"/>
        <v>-</v>
      </c>
      <c r="AS81" s="196"/>
      <c r="AT81" s="132" t="str">
        <f t="shared" si="73"/>
        <v/>
      </c>
      <c r="AU81" s="129">
        <f t="shared" si="74"/>
        <v>0</v>
      </c>
      <c r="AV81" s="130" t="str">
        <f t="shared" si="19"/>
        <v>-</v>
      </c>
      <c r="AW81" s="133">
        <f t="shared" si="75"/>
        <v>0</v>
      </c>
      <c r="AX81" s="134">
        <f t="shared" si="76"/>
        <v>0</v>
      </c>
    </row>
    <row r="82" spans="1:50" ht="18" hidden="1" customHeight="1" outlineLevel="1" x14ac:dyDescent="0.2">
      <c r="A82" s="218">
        <f t="shared" si="21"/>
        <v>64</v>
      </c>
      <c r="B82" s="170"/>
      <c r="C82" s="185"/>
      <c r="D82" s="184"/>
      <c r="E82" s="216">
        <f>IF($G82=0,0,VLOOKUP(C82,'Cover Sheet'!$D$10:$F$22,3,0))</f>
        <v>0</v>
      </c>
      <c r="F82" s="217"/>
      <c r="G82" s="35">
        <f t="shared" si="57"/>
        <v>0</v>
      </c>
      <c r="H82" s="152">
        <f>IF($G82=0,0,VLOOKUP(F82,'Cover Sheet'!$D$10:$F$36,3,0))</f>
        <v>0</v>
      </c>
      <c r="I82" s="191"/>
      <c r="J82" s="33">
        <f>IF(I82=0,0,VLOOKUP(I82,'Cover Sheet'!$L$10:$M$13,2,0))</f>
        <v>0</v>
      </c>
      <c r="K82" s="34">
        <f t="shared" si="58"/>
        <v>0</v>
      </c>
      <c r="L82" s="191"/>
      <c r="M82" s="33">
        <f>IF(L82=0,0,VLOOKUP(L82,'Cover Sheet'!$L$14:$M$34,2,0))</f>
        <v>0</v>
      </c>
      <c r="N82" s="34">
        <f t="shared" si="59"/>
        <v>0</v>
      </c>
      <c r="O82" s="173"/>
      <c r="P82" s="42">
        <f>IF(L82="",0,VLOOKUP(L82,'Cover Sheet'!$L$14:$O$34,4,0))</f>
        <v>0</v>
      </c>
      <c r="Q82" s="43" t="str">
        <f t="shared" si="60"/>
        <v>-</v>
      </c>
      <c r="R82" s="193"/>
      <c r="S82" s="33">
        <f>IF(R82=0,0,VLOOKUP(R82,'Cover Sheet'!$L$14:$M$34,2,0))</f>
        <v>0</v>
      </c>
      <c r="T82" s="44">
        <f t="shared" si="61"/>
        <v>0</v>
      </c>
      <c r="U82" s="212"/>
      <c r="V82" s="42">
        <f>IF(R82="",0,VLOOKUP(R82,'Cover Sheet'!$L$14:$O$34,4,0))</f>
        <v>0</v>
      </c>
      <c r="W82" s="45" t="str">
        <f t="shared" si="62"/>
        <v>-</v>
      </c>
      <c r="X82" s="108">
        <f>IF(C82=0,0,VLOOKUP(C82,'Cover Sheet'!$D$10:$G$22,4,0))</f>
        <v>0</v>
      </c>
      <c r="Y82" s="49">
        <f>IF(F82=0,0,VLOOKUP(F82,'Cover Sheet'!$D$10:$G$36,4,0))</f>
        <v>0</v>
      </c>
      <c r="Z82" s="46"/>
      <c r="AB82" s="128">
        <f t="shared" si="63"/>
        <v>0</v>
      </c>
      <c r="AC82" s="131">
        <f t="shared" si="24"/>
        <v>7.53</v>
      </c>
      <c r="AD82" s="130" t="str">
        <f t="shared" si="64"/>
        <v>-</v>
      </c>
      <c r="AE82" s="131" t="str">
        <f t="shared" si="79"/>
        <v>-</v>
      </c>
      <c r="AF82" s="132" t="str">
        <f t="shared" si="65"/>
        <v>-</v>
      </c>
      <c r="AG82" s="196"/>
      <c r="AH82" s="132" t="str">
        <f t="shared" si="66"/>
        <v/>
      </c>
      <c r="AI82" s="129">
        <f t="shared" si="67"/>
        <v>0</v>
      </c>
      <c r="AJ82" s="130" t="str">
        <f t="shared" si="12"/>
        <v>-</v>
      </c>
      <c r="AK82" s="133">
        <f t="shared" si="68"/>
        <v>0</v>
      </c>
      <c r="AL82" s="134">
        <f t="shared" si="69"/>
        <v>0</v>
      </c>
      <c r="AN82" s="128">
        <f t="shared" si="70"/>
        <v>0</v>
      </c>
      <c r="AO82" s="131">
        <f t="shared" si="26"/>
        <v>7.53</v>
      </c>
      <c r="AP82" s="130" t="str">
        <f t="shared" si="71"/>
        <v>-</v>
      </c>
      <c r="AQ82" s="131" t="str">
        <f t="shared" si="80"/>
        <v>-</v>
      </c>
      <c r="AR82" s="129" t="str">
        <f t="shared" si="72"/>
        <v>-</v>
      </c>
      <c r="AS82" s="196"/>
      <c r="AT82" s="132" t="str">
        <f t="shared" si="73"/>
        <v/>
      </c>
      <c r="AU82" s="129">
        <f t="shared" si="74"/>
        <v>0</v>
      </c>
      <c r="AV82" s="130" t="str">
        <f t="shared" si="19"/>
        <v>-</v>
      </c>
      <c r="AW82" s="133">
        <f t="shared" si="75"/>
        <v>0</v>
      </c>
      <c r="AX82" s="134">
        <f t="shared" si="76"/>
        <v>0</v>
      </c>
    </row>
    <row r="83" spans="1:50" ht="18.75" hidden="1" customHeight="1" outlineLevel="1" x14ac:dyDescent="0.2">
      <c r="A83" s="218">
        <f t="shared" si="21"/>
        <v>65</v>
      </c>
      <c r="B83" s="170"/>
      <c r="C83" s="185"/>
      <c r="D83" s="184"/>
      <c r="E83" s="216">
        <f>IF($G83=0,0,VLOOKUP(C83,'Cover Sheet'!$D$10:$F$22,3,0))</f>
        <v>0</v>
      </c>
      <c r="F83" s="217"/>
      <c r="G83" s="35">
        <f t="shared" si="57"/>
        <v>0</v>
      </c>
      <c r="H83" s="152">
        <f>IF($G83=0,0,VLOOKUP(F83,'Cover Sheet'!$D$10:$F$36,3,0))</f>
        <v>0</v>
      </c>
      <c r="I83" s="191"/>
      <c r="J83" s="33">
        <f>IF(I83=0,0,VLOOKUP(I83,'Cover Sheet'!$L$10:$M$13,2,0))</f>
        <v>0</v>
      </c>
      <c r="K83" s="34">
        <f t="shared" si="58"/>
        <v>0</v>
      </c>
      <c r="L83" s="191"/>
      <c r="M83" s="33">
        <f>IF(L83=0,0,VLOOKUP(L83,'Cover Sheet'!$L$14:$M$34,2,0))</f>
        <v>0</v>
      </c>
      <c r="N83" s="34">
        <f t="shared" si="59"/>
        <v>0</v>
      </c>
      <c r="O83" s="173"/>
      <c r="P83" s="42">
        <f>IF(L83="",0,VLOOKUP(L83,'Cover Sheet'!$L$14:$O$34,4,0))</f>
        <v>0</v>
      </c>
      <c r="Q83" s="43" t="str">
        <f t="shared" si="60"/>
        <v>-</v>
      </c>
      <c r="R83" s="193"/>
      <c r="S83" s="33">
        <f>IF(R83=0,0,VLOOKUP(R83,'Cover Sheet'!$L$14:$M$34,2,0))</f>
        <v>0</v>
      </c>
      <c r="T83" s="44">
        <f t="shared" si="61"/>
        <v>0</v>
      </c>
      <c r="U83" s="212"/>
      <c r="V83" s="42">
        <f>IF(R83="",0,VLOOKUP(R83,'Cover Sheet'!$L$14:$O$34,4,0))</f>
        <v>0</v>
      </c>
      <c r="W83" s="45" t="str">
        <f t="shared" si="62"/>
        <v>-</v>
      </c>
      <c r="X83" s="108">
        <f>IF(C83=0,0,VLOOKUP(C83,'Cover Sheet'!$D$10:$G$22,4,0))</f>
        <v>0</v>
      </c>
      <c r="Y83" s="49">
        <f>IF(F83=0,0,VLOOKUP(F83,'Cover Sheet'!$D$10:$G$36,4,0))</f>
        <v>0</v>
      </c>
      <c r="Z83" s="46"/>
      <c r="AB83" s="128">
        <f t="shared" si="63"/>
        <v>0</v>
      </c>
      <c r="AC83" s="131">
        <f t="shared" si="24"/>
        <v>7.53</v>
      </c>
      <c r="AD83" s="130" t="str">
        <f t="shared" si="64"/>
        <v>-</v>
      </c>
      <c r="AE83" s="131" t="str">
        <f t="shared" si="79"/>
        <v>-</v>
      </c>
      <c r="AF83" s="132" t="str">
        <f t="shared" si="65"/>
        <v>-</v>
      </c>
      <c r="AG83" s="196"/>
      <c r="AH83" s="132" t="str">
        <f t="shared" si="66"/>
        <v/>
      </c>
      <c r="AI83" s="129">
        <f t="shared" si="67"/>
        <v>0</v>
      </c>
      <c r="AJ83" s="130" t="str">
        <f t="shared" si="12"/>
        <v>-</v>
      </c>
      <c r="AK83" s="133">
        <f t="shared" si="68"/>
        <v>0</v>
      </c>
      <c r="AL83" s="134">
        <f t="shared" si="69"/>
        <v>0</v>
      </c>
      <c r="AN83" s="128">
        <f t="shared" si="70"/>
        <v>0</v>
      </c>
      <c r="AO83" s="131">
        <f t="shared" si="26"/>
        <v>7.53</v>
      </c>
      <c r="AP83" s="130" t="str">
        <f t="shared" si="71"/>
        <v>-</v>
      </c>
      <c r="AQ83" s="131" t="str">
        <f t="shared" si="80"/>
        <v>-</v>
      </c>
      <c r="AR83" s="129" t="str">
        <f t="shared" si="72"/>
        <v>-</v>
      </c>
      <c r="AS83" s="196"/>
      <c r="AT83" s="132" t="str">
        <f t="shared" si="73"/>
        <v/>
      </c>
      <c r="AU83" s="129">
        <f t="shared" si="74"/>
        <v>0</v>
      </c>
      <c r="AV83" s="130" t="str">
        <f t="shared" si="19"/>
        <v>-</v>
      </c>
      <c r="AW83" s="133">
        <f t="shared" si="75"/>
        <v>0</v>
      </c>
      <c r="AX83" s="134">
        <f t="shared" si="76"/>
        <v>0</v>
      </c>
    </row>
    <row r="84" spans="1:50" ht="18" hidden="1" customHeight="1" outlineLevel="1" x14ac:dyDescent="0.2">
      <c r="A84" s="218">
        <f t="shared" si="21"/>
        <v>66</v>
      </c>
      <c r="B84" s="170"/>
      <c r="C84" s="185"/>
      <c r="D84" s="184"/>
      <c r="E84" s="216">
        <f>IF($G84=0,0,VLOOKUP(C84,'Cover Sheet'!$D$10:$F$22,3,0))</f>
        <v>0</v>
      </c>
      <c r="F84" s="217"/>
      <c r="G84" s="35">
        <f t="shared" si="57"/>
        <v>0</v>
      </c>
      <c r="H84" s="152">
        <f>IF($G84=0,0,VLOOKUP(F84,'Cover Sheet'!$D$10:$F$36,3,0))</f>
        <v>0</v>
      </c>
      <c r="I84" s="191"/>
      <c r="J84" s="33">
        <f>IF(I84=0,0,VLOOKUP(I84,'Cover Sheet'!$L$10:$M$13,2,0))</f>
        <v>0</v>
      </c>
      <c r="K84" s="34">
        <f t="shared" si="58"/>
        <v>0</v>
      </c>
      <c r="L84" s="191"/>
      <c r="M84" s="33">
        <f>IF(L84=0,0,VLOOKUP(L84,'Cover Sheet'!$L$14:$M$34,2,0))</f>
        <v>0</v>
      </c>
      <c r="N84" s="34">
        <f t="shared" si="59"/>
        <v>0</v>
      </c>
      <c r="O84" s="173"/>
      <c r="P84" s="42">
        <f>IF(L84="",0,VLOOKUP(L84,'Cover Sheet'!$L$14:$O$34,4,0))</f>
        <v>0</v>
      </c>
      <c r="Q84" s="43" t="str">
        <f t="shared" si="60"/>
        <v>-</v>
      </c>
      <c r="R84" s="193"/>
      <c r="S84" s="33">
        <f>IF(R84=0,0,VLOOKUP(R84,'Cover Sheet'!$L$14:$M$34,2,0))</f>
        <v>0</v>
      </c>
      <c r="T84" s="44">
        <f t="shared" si="61"/>
        <v>0</v>
      </c>
      <c r="U84" s="212"/>
      <c r="V84" s="42">
        <f>IF(R84="",0,VLOOKUP(R84,'Cover Sheet'!$L$14:$O$34,4,0))</f>
        <v>0</v>
      </c>
      <c r="W84" s="45" t="str">
        <f t="shared" si="62"/>
        <v>-</v>
      </c>
      <c r="X84" s="108">
        <f>IF(C84=0,0,VLOOKUP(C84,'Cover Sheet'!$D$10:$G$22,4,0))</f>
        <v>0</v>
      </c>
      <c r="Y84" s="49">
        <f>IF(F84=0,0,VLOOKUP(F84,'Cover Sheet'!$D$10:$G$36,4,0))</f>
        <v>0</v>
      </c>
      <c r="Z84" s="46"/>
      <c r="AB84" s="128">
        <f t="shared" si="63"/>
        <v>0</v>
      </c>
      <c r="AC84" s="131">
        <f t="shared" si="24"/>
        <v>7.53</v>
      </c>
      <c r="AD84" s="130" t="str">
        <f t="shared" si="64"/>
        <v>-</v>
      </c>
      <c r="AE84" s="131" t="str">
        <f t="shared" si="79"/>
        <v>-</v>
      </c>
      <c r="AF84" s="132" t="str">
        <f t="shared" si="65"/>
        <v>-</v>
      </c>
      <c r="AG84" s="196"/>
      <c r="AH84" s="132" t="str">
        <f t="shared" si="66"/>
        <v/>
      </c>
      <c r="AI84" s="129">
        <f t="shared" si="67"/>
        <v>0</v>
      </c>
      <c r="AJ84" s="130" t="str">
        <f t="shared" ref="AJ84:AJ147" si="81">IF(AB84=0,"-",IF(AE84-AI84&lt;0,0,AE84-AI84))</f>
        <v>-</v>
      </c>
      <c r="AK84" s="133">
        <f t="shared" si="68"/>
        <v>0</v>
      </c>
      <c r="AL84" s="134">
        <f t="shared" si="69"/>
        <v>0</v>
      </c>
      <c r="AN84" s="128">
        <f t="shared" si="70"/>
        <v>0</v>
      </c>
      <c r="AO84" s="131">
        <f t="shared" si="26"/>
        <v>7.53</v>
      </c>
      <c r="AP84" s="130" t="str">
        <f t="shared" si="71"/>
        <v>-</v>
      </c>
      <c r="AQ84" s="131" t="str">
        <f t="shared" si="80"/>
        <v>-</v>
      </c>
      <c r="AR84" s="129" t="str">
        <f t="shared" si="72"/>
        <v>-</v>
      </c>
      <c r="AS84" s="196"/>
      <c r="AT84" s="132" t="str">
        <f t="shared" si="73"/>
        <v/>
      </c>
      <c r="AU84" s="129">
        <f t="shared" si="74"/>
        <v>0</v>
      </c>
      <c r="AV84" s="130" t="str">
        <f t="shared" ref="AV84:AV147" si="82">IF(AN84=0,"-",IF(AQ84-AU84&lt;0,0,AQ84-AU84))</f>
        <v>-</v>
      </c>
      <c r="AW84" s="133">
        <f t="shared" si="75"/>
        <v>0</v>
      </c>
      <c r="AX84" s="134">
        <f t="shared" si="76"/>
        <v>0</v>
      </c>
    </row>
    <row r="85" spans="1:50" ht="18.75" hidden="1" customHeight="1" outlineLevel="1" x14ac:dyDescent="0.2">
      <c r="A85" s="218">
        <f t="shared" si="21"/>
        <v>67</v>
      </c>
      <c r="B85" s="170"/>
      <c r="C85" s="185"/>
      <c r="D85" s="184"/>
      <c r="E85" s="216">
        <f>IF($G85=0,0,VLOOKUP(C85,'Cover Sheet'!$D$10:$F$22,3,0))</f>
        <v>0</v>
      </c>
      <c r="F85" s="217"/>
      <c r="G85" s="35">
        <f t="shared" si="57"/>
        <v>0</v>
      </c>
      <c r="H85" s="152">
        <f>IF($G85=0,0,VLOOKUP(F85,'Cover Sheet'!$D$10:$F$36,3,0))</f>
        <v>0</v>
      </c>
      <c r="I85" s="191"/>
      <c r="J85" s="33">
        <f>IF(I85=0,0,VLOOKUP(I85,'Cover Sheet'!$L$10:$M$13,2,0))</f>
        <v>0</v>
      </c>
      <c r="K85" s="34">
        <f t="shared" si="58"/>
        <v>0</v>
      </c>
      <c r="L85" s="191"/>
      <c r="M85" s="33">
        <f>IF(L85=0,0,VLOOKUP(L85,'Cover Sheet'!$L$14:$M$34,2,0))</f>
        <v>0</v>
      </c>
      <c r="N85" s="34">
        <f t="shared" si="59"/>
        <v>0</v>
      </c>
      <c r="O85" s="173"/>
      <c r="P85" s="42">
        <f>IF(L85="",0,VLOOKUP(L85,'Cover Sheet'!$L$14:$O$34,4,0))</f>
        <v>0</v>
      </c>
      <c r="Q85" s="43" t="str">
        <f t="shared" si="60"/>
        <v>-</v>
      </c>
      <c r="R85" s="193"/>
      <c r="S85" s="33">
        <f>IF(R85=0,0,VLOOKUP(R85,'Cover Sheet'!$L$14:$M$34,2,0))</f>
        <v>0</v>
      </c>
      <c r="T85" s="44">
        <f t="shared" si="61"/>
        <v>0</v>
      </c>
      <c r="U85" s="212"/>
      <c r="V85" s="42">
        <f>IF(R85="",0,VLOOKUP(R85,'Cover Sheet'!$L$14:$O$34,4,0))</f>
        <v>0</v>
      </c>
      <c r="W85" s="45" t="str">
        <f t="shared" si="62"/>
        <v>-</v>
      </c>
      <c r="X85" s="108">
        <f>IF(C85=0,0,VLOOKUP(C85,'Cover Sheet'!$D$10:$G$22,4,0))</f>
        <v>0</v>
      </c>
      <c r="Y85" s="49">
        <f>IF(F85=0,0,VLOOKUP(F85,'Cover Sheet'!$D$10:$G$36,4,0))</f>
        <v>0</v>
      </c>
      <c r="Z85" s="46"/>
      <c r="AB85" s="128">
        <f t="shared" si="63"/>
        <v>0</v>
      </c>
      <c r="AC85" s="131">
        <f t="shared" si="24"/>
        <v>7.53</v>
      </c>
      <c r="AD85" s="130" t="str">
        <f t="shared" si="64"/>
        <v>-</v>
      </c>
      <c r="AE85" s="131" t="str">
        <f t="shared" si="79"/>
        <v>-</v>
      </c>
      <c r="AF85" s="132" t="str">
        <f t="shared" si="65"/>
        <v>-</v>
      </c>
      <c r="AG85" s="196"/>
      <c r="AH85" s="132" t="str">
        <f t="shared" si="66"/>
        <v/>
      </c>
      <c r="AI85" s="129">
        <f t="shared" si="67"/>
        <v>0</v>
      </c>
      <c r="AJ85" s="130" t="str">
        <f t="shared" si="81"/>
        <v>-</v>
      </c>
      <c r="AK85" s="133">
        <f t="shared" si="68"/>
        <v>0</v>
      </c>
      <c r="AL85" s="134">
        <f t="shared" si="69"/>
        <v>0</v>
      </c>
      <c r="AN85" s="128">
        <f t="shared" si="70"/>
        <v>0</v>
      </c>
      <c r="AO85" s="131">
        <f t="shared" si="26"/>
        <v>7.53</v>
      </c>
      <c r="AP85" s="130" t="str">
        <f t="shared" si="71"/>
        <v>-</v>
      </c>
      <c r="AQ85" s="131" t="str">
        <f t="shared" si="80"/>
        <v>-</v>
      </c>
      <c r="AR85" s="129" t="str">
        <f t="shared" si="72"/>
        <v>-</v>
      </c>
      <c r="AS85" s="196"/>
      <c r="AT85" s="132" t="str">
        <f t="shared" si="73"/>
        <v/>
      </c>
      <c r="AU85" s="129">
        <f t="shared" si="74"/>
        <v>0</v>
      </c>
      <c r="AV85" s="130" t="str">
        <f t="shared" si="82"/>
        <v>-</v>
      </c>
      <c r="AW85" s="133">
        <f t="shared" si="75"/>
        <v>0</v>
      </c>
      <c r="AX85" s="134">
        <f t="shared" si="76"/>
        <v>0</v>
      </c>
    </row>
    <row r="86" spans="1:50" ht="18" hidden="1" customHeight="1" outlineLevel="1" x14ac:dyDescent="0.2">
      <c r="A86" s="218">
        <f t="shared" si="21"/>
        <v>68</v>
      </c>
      <c r="B86" s="170"/>
      <c r="C86" s="186"/>
      <c r="D86" s="187"/>
      <c r="E86" s="216">
        <f>IF($G86=0,0,VLOOKUP(C86,'Cover Sheet'!$D$10:$F$22,3,0))</f>
        <v>0</v>
      </c>
      <c r="F86" s="217"/>
      <c r="G86" s="33">
        <f t="shared" si="57"/>
        <v>0</v>
      </c>
      <c r="H86" s="152">
        <f>IF($G86=0,0,VLOOKUP(F86,'Cover Sheet'!$D$10:$F$36,3,0))</f>
        <v>0</v>
      </c>
      <c r="I86" s="191"/>
      <c r="J86" s="33">
        <f>IF(I86=0,0,VLOOKUP(I86,'Cover Sheet'!$L$10:$M$13,2,0))</f>
        <v>0</v>
      </c>
      <c r="K86" s="34">
        <f t="shared" si="58"/>
        <v>0</v>
      </c>
      <c r="L86" s="191"/>
      <c r="M86" s="33">
        <f>IF(L86=0,0,VLOOKUP(L86,'Cover Sheet'!$L$14:$M$34,2,0))</f>
        <v>0</v>
      </c>
      <c r="N86" s="34">
        <f t="shared" si="59"/>
        <v>0</v>
      </c>
      <c r="O86" s="173"/>
      <c r="P86" s="42">
        <f>IF(L86="",0,VLOOKUP(L86,'Cover Sheet'!$L$14:$O$34,4,0))</f>
        <v>0</v>
      </c>
      <c r="Q86" s="43" t="str">
        <f t="shared" si="60"/>
        <v>-</v>
      </c>
      <c r="R86" s="193"/>
      <c r="S86" s="33">
        <f>IF(R86=0,0,VLOOKUP(R86,'Cover Sheet'!$L$14:$M$34,2,0))</f>
        <v>0</v>
      </c>
      <c r="T86" s="44">
        <f t="shared" si="61"/>
        <v>0</v>
      </c>
      <c r="U86" s="212"/>
      <c r="V86" s="42">
        <f>IF(R86="",0,VLOOKUP(R86,'Cover Sheet'!$L$14:$O$34,4,0))</f>
        <v>0</v>
      </c>
      <c r="W86" s="45" t="str">
        <f t="shared" si="62"/>
        <v>-</v>
      </c>
      <c r="X86" s="108">
        <f>IF(C86=0,0,VLOOKUP(C86,'Cover Sheet'!$D$10:$G$22,4,0))</f>
        <v>0</v>
      </c>
      <c r="Y86" s="49">
        <f>IF(F86=0,0,VLOOKUP(F86,'Cover Sheet'!$D$10:$G$36,4,0))</f>
        <v>0</v>
      </c>
      <c r="Z86" s="46"/>
      <c r="AB86" s="128">
        <f t="shared" si="63"/>
        <v>0</v>
      </c>
      <c r="AC86" s="131">
        <f t="shared" si="24"/>
        <v>7.53</v>
      </c>
      <c r="AD86" s="130" t="str">
        <f t="shared" si="64"/>
        <v>-</v>
      </c>
      <c r="AE86" s="131" t="str">
        <f t="shared" si="79"/>
        <v>-</v>
      </c>
      <c r="AF86" s="132" t="str">
        <f t="shared" si="65"/>
        <v>-</v>
      </c>
      <c r="AG86" s="196"/>
      <c r="AH86" s="132" t="str">
        <f t="shared" si="66"/>
        <v/>
      </c>
      <c r="AI86" s="129">
        <f t="shared" si="67"/>
        <v>0</v>
      </c>
      <c r="AJ86" s="130" t="str">
        <f t="shared" si="81"/>
        <v>-</v>
      </c>
      <c r="AK86" s="133">
        <f t="shared" si="68"/>
        <v>0</v>
      </c>
      <c r="AL86" s="134">
        <f t="shared" si="69"/>
        <v>0</v>
      </c>
      <c r="AN86" s="128">
        <f t="shared" si="70"/>
        <v>0</v>
      </c>
      <c r="AO86" s="131">
        <f t="shared" si="26"/>
        <v>7.53</v>
      </c>
      <c r="AP86" s="130" t="str">
        <f t="shared" si="71"/>
        <v>-</v>
      </c>
      <c r="AQ86" s="131" t="str">
        <f t="shared" si="80"/>
        <v>-</v>
      </c>
      <c r="AR86" s="129" t="str">
        <f t="shared" si="72"/>
        <v>-</v>
      </c>
      <c r="AS86" s="196"/>
      <c r="AT86" s="132" t="str">
        <f t="shared" si="73"/>
        <v/>
      </c>
      <c r="AU86" s="129">
        <f t="shared" si="74"/>
        <v>0</v>
      </c>
      <c r="AV86" s="130" t="str">
        <f t="shared" si="82"/>
        <v>-</v>
      </c>
      <c r="AW86" s="133">
        <f t="shared" si="75"/>
        <v>0</v>
      </c>
      <c r="AX86" s="134">
        <f t="shared" si="76"/>
        <v>0</v>
      </c>
    </row>
    <row r="87" spans="1:50" ht="18.95" hidden="1" customHeight="1" outlineLevel="1" x14ac:dyDescent="0.2">
      <c r="A87" s="218">
        <f t="shared" si="21"/>
        <v>69</v>
      </c>
      <c r="B87" s="170"/>
      <c r="C87" s="185"/>
      <c r="D87" s="184"/>
      <c r="E87" s="216">
        <f>IF($G87=0,0,VLOOKUP(C87,'Cover Sheet'!$D$10:$F$22,3,0))</f>
        <v>0</v>
      </c>
      <c r="F87" s="217"/>
      <c r="G87" s="35">
        <f t="shared" ref="G87:G116" si="83">D87</f>
        <v>0</v>
      </c>
      <c r="H87" s="152">
        <f>IF($G87=0,0,VLOOKUP(F87,'Cover Sheet'!$D$10:$F$36,3,0))</f>
        <v>0</v>
      </c>
      <c r="I87" s="191"/>
      <c r="J87" s="33">
        <f>IF(I87=0,0,VLOOKUP(I87,'Cover Sheet'!$L$10:$M$13,2,0))</f>
        <v>0</v>
      </c>
      <c r="K87" s="34">
        <f t="shared" ref="K87:K116" si="84">IF(J87&gt;0,H87*(1-J87),H87)</f>
        <v>0</v>
      </c>
      <c r="L87" s="191"/>
      <c r="M87" s="33">
        <f>IF(L87=0,0,VLOOKUP(L87,'Cover Sheet'!$L$14:$M$34,2,0))</f>
        <v>0</v>
      </c>
      <c r="N87" s="34">
        <f t="shared" ref="N87:N116" si="85">IF(M87&gt;0,ROUNDUP(K87*(1-M87),2),K87)</f>
        <v>0</v>
      </c>
      <c r="O87" s="173"/>
      <c r="P87" s="42">
        <f>IF(L87="",0,VLOOKUP(L87,'Cover Sheet'!$L$14:$O$34,4,0))</f>
        <v>0</v>
      </c>
      <c r="Q87" s="43" t="str">
        <f t="shared" ref="Q87:Q116" si="86">IF(L87="","-",IF(OR(L87="PP1",L87="P2"),P87*$D$10*E87*G87/12*43560,P87*$D$10*K87*G87/12*43560))</f>
        <v>-</v>
      </c>
      <c r="R87" s="193"/>
      <c r="S87" s="33">
        <f>IF(R87=0,0,VLOOKUP(R87,'Cover Sheet'!$L$14:$M$34,2,0))</f>
        <v>0</v>
      </c>
      <c r="T87" s="44">
        <f t="shared" ref="T87:T116" si="87">IF(S87&gt;0,N87*(1-S87),N87)</f>
        <v>0</v>
      </c>
      <c r="U87" s="212"/>
      <c r="V87" s="42">
        <f>IF(R87="",0,VLOOKUP(R87,'Cover Sheet'!$L$14:$O$34,4,0))</f>
        <v>0</v>
      </c>
      <c r="W87" s="45" t="str">
        <f t="shared" ref="W87:W116" si="88">IF(R87="","-",V87*$D$10*N87*G87/12*43560)</f>
        <v>-</v>
      </c>
      <c r="X87" s="108">
        <f>IF(C87=0,0,VLOOKUP(C87,'Cover Sheet'!$D$10:$G$22,4,0))</f>
        <v>0</v>
      </c>
      <c r="Y87" s="49">
        <f>IF(F87=0,0,VLOOKUP(F87,'Cover Sheet'!$D$10:$G$36,4,0))</f>
        <v>0</v>
      </c>
      <c r="Z87" s="46"/>
      <c r="AB87" s="128">
        <f t="shared" ref="AB87:AB116" si="89">Y87</f>
        <v>0</v>
      </c>
      <c r="AC87" s="131">
        <f t="shared" si="24"/>
        <v>7.53</v>
      </c>
      <c r="AD87" s="130" t="str">
        <f t="shared" ref="AD87:AD116" si="90">IF(AB87=0,"-",1000/AB87-10)</f>
        <v>-</v>
      </c>
      <c r="AE87" s="131" t="str">
        <f t="shared" si="79"/>
        <v>-</v>
      </c>
      <c r="AF87" s="132" t="str">
        <f t="shared" ref="AF87:AF116" si="91">Q87</f>
        <v>-</v>
      </c>
      <c r="AG87" s="196"/>
      <c r="AH87" s="132" t="str">
        <f t="shared" ref="AH87:AH116" si="92">IF(AG87="","",AF87*AG87)</f>
        <v/>
      </c>
      <c r="AI87" s="129">
        <f t="shared" ref="AI87:AI116" si="93">IF(OR(AB87=0,L87=""),0,12*AH87/43560/D87)</f>
        <v>0</v>
      </c>
      <c r="AJ87" s="130" t="str">
        <f t="shared" si="81"/>
        <v>-</v>
      </c>
      <c r="AK87" s="133">
        <f t="shared" ref="AK87:AK116" si="94">IF(AB87=0,0,1000/(10+5*AC87+10*AJ87-10*(AJ87^2+1.25*AJ87*AC87)^(1/2)))</f>
        <v>0</v>
      </c>
      <c r="AL87" s="134">
        <f t="shared" ref="AL87:AL116" si="95">AK87-AB87</f>
        <v>0</v>
      </c>
      <c r="AN87" s="128">
        <f t="shared" ref="AN87:AN116" si="96">AK87</f>
        <v>0</v>
      </c>
      <c r="AO87" s="131">
        <f t="shared" si="26"/>
        <v>7.53</v>
      </c>
      <c r="AP87" s="130" t="str">
        <f t="shared" ref="AP87:AP116" si="97">IF(AN87=0,"-",1000/AN87-10)</f>
        <v>-</v>
      </c>
      <c r="AQ87" s="131" t="str">
        <f t="shared" si="80"/>
        <v>-</v>
      </c>
      <c r="AR87" s="129" t="str">
        <f t="shared" ref="AR87:AR116" si="98">W87</f>
        <v>-</v>
      </c>
      <c r="AS87" s="196"/>
      <c r="AT87" s="132" t="str">
        <f t="shared" ref="AT87:AT116" si="99">IF(AS87="","",AR87*AS87)</f>
        <v/>
      </c>
      <c r="AU87" s="129">
        <f t="shared" ref="AU87:AU116" si="100">IF(OR(AN87=0,R87=""),0,12*AT87/43560/D87)</f>
        <v>0</v>
      </c>
      <c r="AV87" s="130" t="str">
        <f t="shared" si="82"/>
        <v>-</v>
      </c>
      <c r="AW87" s="133">
        <f t="shared" ref="AW87:AW116" si="101">IF(AN87=0,0,1000/(10+5*AO87+10*AV87-10*(AV87^2+1.25*AV87*AO87)^(1/2)))</f>
        <v>0</v>
      </c>
      <c r="AX87" s="134">
        <f t="shared" ref="AX87:AX116" si="102">AW87-AN87</f>
        <v>0</v>
      </c>
    </row>
    <row r="88" spans="1:50" ht="18.75" hidden="1" customHeight="1" outlineLevel="1" x14ac:dyDescent="0.2">
      <c r="A88" s="218">
        <f t="shared" si="21"/>
        <v>70</v>
      </c>
      <c r="B88" s="170"/>
      <c r="C88" s="185"/>
      <c r="D88" s="184"/>
      <c r="E88" s="216">
        <f>IF($G88=0,0,VLOOKUP(C88,'Cover Sheet'!$D$10:$F$22,3,0))</f>
        <v>0</v>
      </c>
      <c r="F88" s="217"/>
      <c r="G88" s="35">
        <f t="shared" si="83"/>
        <v>0</v>
      </c>
      <c r="H88" s="152">
        <f>IF($G88=0,0,VLOOKUP(F88,'Cover Sheet'!$D$10:$F$36,3,0))</f>
        <v>0</v>
      </c>
      <c r="I88" s="191"/>
      <c r="J88" s="33">
        <f>IF(I88=0,0,VLOOKUP(I88,'Cover Sheet'!$L$10:$M$13,2,0))</f>
        <v>0</v>
      </c>
      <c r="K88" s="34">
        <f t="shared" si="84"/>
        <v>0</v>
      </c>
      <c r="L88" s="191"/>
      <c r="M88" s="33">
        <f>IF(L88=0,0,VLOOKUP(L88,'Cover Sheet'!$L$14:$M$34,2,0))</f>
        <v>0</v>
      </c>
      <c r="N88" s="34">
        <f t="shared" si="85"/>
        <v>0</v>
      </c>
      <c r="O88" s="173"/>
      <c r="P88" s="42">
        <f>IF(L88="",0,VLOOKUP(L88,'Cover Sheet'!$L$14:$O$34,4,0))</f>
        <v>0</v>
      </c>
      <c r="Q88" s="43" t="str">
        <f t="shared" si="86"/>
        <v>-</v>
      </c>
      <c r="R88" s="193"/>
      <c r="S88" s="33">
        <f>IF(R88=0,0,VLOOKUP(R88,'Cover Sheet'!$L$14:$M$34,2,0))</f>
        <v>0</v>
      </c>
      <c r="T88" s="44">
        <f t="shared" si="87"/>
        <v>0</v>
      </c>
      <c r="U88" s="212"/>
      <c r="V88" s="42">
        <f>IF(R88="",0,VLOOKUP(R88,'Cover Sheet'!$L$14:$O$34,4,0))</f>
        <v>0</v>
      </c>
      <c r="W88" s="45" t="str">
        <f t="shared" si="88"/>
        <v>-</v>
      </c>
      <c r="X88" s="108">
        <f>IF(C88=0,0,VLOOKUP(C88,'Cover Sheet'!$D$10:$G$22,4,0))</f>
        <v>0</v>
      </c>
      <c r="Y88" s="49">
        <f>IF(F88=0,0,VLOOKUP(F88,'Cover Sheet'!$D$10:$G$36,4,0))</f>
        <v>0</v>
      </c>
      <c r="Z88" s="46"/>
      <c r="AB88" s="128">
        <f t="shared" si="89"/>
        <v>0</v>
      </c>
      <c r="AC88" s="131">
        <f t="shared" si="24"/>
        <v>7.53</v>
      </c>
      <c r="AD88" s="130" t="str">
        <f t="shared" si="90"/>
        <v>-</v>
      </c>
      <c r="AE88" s="131" t="str">
        <f t="shared" si="79"/>
        <v>-</v>
      </c>
      <c r="AF88" s="132" t="str">
        <f t="shared" si="91"/>
        <v>-</v>
      </c>
      <c r="AG88" s="196"/>
      <c r="AH88" s="132" t="str">
        <f t="shared" si="92"/>
        <v/>
      </c>
      <c r="AI88" s="129">
        <f t="shared" si="93"/>
        <v>0</v>
      </c>
      <c r="AJ88" s="130" t="str">
        <f t="shared" si="81"/>
        <v>-</v>
      </c>
      <c r="AK88" s="133">
        <f t="shared" si="94"/>
        <v>0</v>
      </c>
      <c r="AL88" s="134">
        <f t="shared" si="95"/>
        <v>0</v>
      </c>
      <c r="AN88" s="128">
        <f t="shared" si="96"/>
        <v>0</v>
      </c>
      <c r="AO88" s="131">
        <f t="shared" si="26"/>
        <v>7.53</v>
      </c>
      <c r="AP88" s="130" t="str">
        <f t="shared" si="97"/>
        <v>-</v>
      </c>
      <c r="AQ88" s="131" t="str">
        <f t="shared" si="80"/>
        <v>-</v>
      </c>
      <c r="AR88" s="129" t="str">
        <f t="shared" si="98"/>
        <v>-</v>
      </c>
      <c r="AS88" s="196"/>
      <c r="AT88" s="132" t="str">
        <f t="shared" si="99"/>
        <v/>
      </c>
      <c r="AU88" s="129">
        <f t="shared" si="100"/>
        <v>0</v>
      </c>
      <c r="AV88" s="130" t="str">
        <f t="shared" si="82"/>
        <v>-</v>
      </c>
      <c r="AW88" s="133">
        <f t="shared" si="101"/>
        <v>0</v>
      </c>
      <c r="AX88" s="134">
        <f t="shared" si="102"/>
        <v>0</v>
      </c>
    </row>
    <row r="89" spans="1:50" ht="18" hidden="1" customHeight="1" outlineLevel="1" x14ac:dyDescent="0.2">
      <c r="A89" s="218">
        <f t="shared" si="21"/>
        <v>71</v>
      </c>
      <c r="B89" s="170"/>
      <c r="C89" s="185"/>
      <c r="D89" s="184"/>
      <c r="E89" s="216">
        <f>IF($G89=0,0,VLOOKUP(C89,'Cover Sheet'!$D$10:$F$22,3,0))</f>
        <v>0</v>
      </c>
      <c r="F89" s="217"/>
      <c r="G89" s="35">
        <f t="shared" si="83"/>
        <v>0</v>
      </c>
      <c r="H89" s="152">
        <f>IF($G89=0,0,VLOOKUP(F89,'Cover Sheet'!$D$10:$F$36,3,0))</f>
        <v>0</v>
      </c>
      <c r="I89" s="191"/>
      <c r="J89" s="33">
        <f>IF(I89=0,0,VLOOKUP(I89,'Cover Sheet'!$L$10:$M$13,2,0))</f>
        <v>0</v>
      </c>
      <c r="K89" s="34">
        <f t="shared" si="84"/>
        <v>0</v>
      </c>
      <c r="L89" s="191"/>
      <c r="M89" s="33">
        <f>IF(L89=0,0,VLOOKUP(L89,'Cover Sheet'!$L$14:$M$34,2,0))</f>
        <v>0</v>
      </c>
      <c r="N89" s="34">
        <f t="shared" si="85"/>
        <v>0</v>
      </c>
      <c r="O89" s="173"/>
      <c r="P89" s="42">
        <f>IF(L89="",0,VLOOKUP(L89,'Cover Sheet'!$L$14:$O$34,4,0))</f>
        <v>0</v>
      </c>
      <c r="Q89" s="43" t="str">
        <f t="shared" si="86"/>
        <v>-</v>
      </c>
      <c r="R89" s="193"/>
      <c r="S89" s="33">
        <f>IF(R89=0,0,VLOOKUP(R89,'Cover Sheet'!$L$14:$M$34,2,0))</f>
        <v>0</v>
      </c>
      <c r="T89" s="44">
        <f t="shared" si="87"/>
        <v>0</v>
      </c>
      <c r="U89" s="212"/>
      <c r="V89" s="42">
        <f>IF(R89="",0,VLOOKUP(R89,'Cover Sheet'!$L$14:$O$34,4,0))</f>
        <v>0</v>
      </c>
      <c r="W89" s="45" t="str">
        <f t="shared" si="88"/>
        <v>-</v>
      </c>
      <c r="X89" s="108">
        <f>IF(C89=0,0,VLOOKUP(C89,'Cover Sheet'!$D$10:$G$22,4,0))</f>
        <v>0</v>
      </c>
      <c r="Y89" s="49">
        <f>IF(F89=0,0,VLOOKUP(F89,'Cover Sheet'!$D$10:$G$36,4,0))</f>
        <v>0</v>
      </c>
      <c r="Z89" s="46"/>
      <c r="AB89" s="128">
        <f t="shared" si="89"/>
        <v>0</v>
      </c>
      <c r="AC89" s="131">
        <f t="shared" si="24"/>
        <v>7.53</v>
      </c>
      <c r="AD89" s="130" t="str">
        <f t="shared" si="90"/>
        <v>-</v>
      </c>
      <c r="AE89" s="131" t="str">
        <f t="shared" si="79"/>
        <v>-</v>
      </c>
      <c r="AF89" s="132" t="str">
        <f t="shared" si="91"/>
        <v>-</v>
      </c>
      <c r="AG89" s="196"/>
      <c r="AH89" s="132" t="str">
        <f t="shared" si="92"/>
        <v/>
      </c>
      <c r="AI89" s="129">
        <f t="shared" si="93"/>
        <v>0</v>
      </c>
      <c r="AJ89" s="130" t="str">
        <f t="shared" si="81"/>
        <v>-</v>
      </c>
      <c r="AK89" s="133">
        <f t="shared" si="94"/>
        <v>0</v>
      </c>
      <c r="AL89" s="134">
        <f t="shared" si="95"/>
        <v>0</v>
      </c>
      <c r="AN89" s="128">
        <f t="shared" si="96"/>
        <v>0</v>
      </c>
      <c r="AO89" s="131">
        <f t="shared" si="26"/>
        <v>7.53</v>
      </c>
      <c r="AP89" s="130" t="str">
        <f t="shared" si="97"/>
        <v>-</v>
      </c>
      <c r="AQ89" s="131" t="str">
        <f t="shared" si="80"/>
        <v>-</v>
      </c>
      <c r="AR89" s="129" t="str">
        <f t="shared" si="98"/>
        <v>-</v>
      </c>
      <c r="AS89" s="196"/>
      <c r="AT89" s="132" t="str">
        <f t="shared" si="99"/>
        <v/>
      </c>
      <c r="AU89" s="129">
        <f t="shared" si="100"/>
        <v>0</v>
      </c>
      <c r="AV89" s="130" t="str">
        <f t="shared" si="82"/>
        <v>-</v>
      </c>
      <c r="AW89" s="133">
        <f t="shared" si="101"/>
        <v>0</v>
      </c>
      <c r="AX89" s="134">
        <f t="shared" si="102"/>
        <v>0</v>
      </c>
    </row>
    <row r="90" spans="1:50" ht="18.75" hidden="1" customHeight="1" outlineLevel="1" x14ac:dyDescent="0.2">
      <c r="A90" s="218">
        <f t="shared" si="21"/>
        <v>72</v>
      </c>
      <c r="B90" s="170"/>
      <c r="C90" s="185"/>
      <c r="D90" s="184"/>
      <c r="E90" s="216">
        <f>IF($G90=0,0,VLOOKUP(C90,'Cover Sheet'!$D$10:$F$22,3,0))</f>
        <v>0</v>
      </c>
      <c r="F90" s="217"/>
      <c r="G90" s="35">
        <f t="shared" si="83"/>
        <v>0</v>
      </c>
      <c r="H90" s="152">
        <f>IF($G90=0,0,VLOOKUP(F90,'Cover Sheet'!$D$10:$F$36,3,0))</f>
        <v>0</v>
      </c>
      <c r="I90" s="191"/>
      <c r="J90" s="33">
        <f>IF(I90=0,0,VLOOKUP(I90,'Cover Sheet'!$L$10:$M$13,2,0))</f>
        <v>0</v>
      </c>
      <c r="K90" s="34">
        <f t="shared" si="84"/>
        <v>0</v>
      </c>
      <c r="L90" s="191"/>
      <c r="M90" s="33">
        <f>IF(L90=0,0,VLOOKUP(L90,'Cover Sheet'!$L$14:$M$34,2,0))</f>
        <v>0</v>
      </c>
      <c r="N90" s="34">
        <f t="shared" si="85"/>
        <v>0</v>
      </c>
      <c r="O90" s="173"/>
      <c r="P90" s="42">
        <f>IF(L90="",0,VLOOKUP(L90,'Cover Sheet'!$L$14:$O$34,4,0))</f>
        <v>0</v>
      </c>
      <c r="Q90" s="43" t="str">
        <f t="shared" si="86"/>
        <v>-</v>
      </c>
      <c r="R90" s="193"/>
      <c r="S90" s="33">
        <f>IF(R90=0,0,VLOOKUP(R90,'Cover Sheet'!$L$14:$M$34,2,0))</f>
        <v>0</v>
      </c>
      <c r="T90" s="44">
        <f t="shared" si="87"/>
        <v>0</v>
      </c>
      <c r="U90" s="212"/>
      <c r="V90" s="42">
        <f>IF(R90="",0,VLOOKUP(R90,'Cover Sheet'!$L$14:$O$34,4,0))</f>
        <v>0</v>
      </c>
      <c r="W90" s="45" t="str">
        <f t="shared" si="88"/>
        <v>-</v>
      </c>
      <c r="X90" s="108">
        <f>IF(C90=0,0,VLOOKUP(C90,'Cover Sheet'!$D$10:$G$22,4,0))</f>
        <v>0</v>
      </c>
      <c r="Y90" s="49">
        <f>IF(F90=0,0,VLOOKUP(F90,'Cover Sheet'!$D$10:$G$36,4,0))</f>
        <v>0</v>
      </c>
      <c r="Z90" s="46"/>
      <c r="AB90" s="128">
        <f t="shared" si="89"/>
        <v>0</v>
      </c>
      <c r="AC90" s="131">
        <f t="shared" si="24"/>
        <v>7.53</v>
      </c>
      <c r="AD90" s="130" t="str">
        <f t="shared" si="90"/>
        <v>-</v>
      </c>
      <c r="AE90" s="131" t="str">
        <f t="shared" si="79"/>
        <v>-</v>
      </c>
      <c r="AF90" s="132" t="str">
        <f t="shared" si="91"/>
        <v>-</v>
      </c>
      <c r="AG90" s="196"/>
      <c r="AH90" s="132" t="str">
        <f t="shared" si="92"/>
        <v/>
      </c>
      <c r="AI90" s="129">
        <f t="shared" si="93"/>
        <v>0</v>
      </c>
      <c r="AJ90" s="130" t="str">
        <f t="shared" si="81"/>
        <v>-</v>
      </c>
      <c r="AK90" s="133">
        <f t="shared" si="94"/>
        <v>0</v>
      </c>
      <c r="AL90" s="134">
        <f t="shared" si="95"/>
        <v>0</v>
      </c>
      <c r="AN90" s="128">
        <f t="shared" si="96"/>
        <v>0</v>
      </c>
      <c r="AO90" s="131">
        <f t="shared" si="26"/>
        <v>7.53</v>
      </c>
      <c r="AP90" s="130" t="str">
        <f t="shared" si="97"/>
        <v>-</v>
      </c>
      <c r="AQ90" s="131" t="str">
        <f t="shared" si="80"/>
        <v>-</v>
      </c>
      <c r="AR90" s="129" t="str">
        <f t="shared" si="98"/>
        <v>-</v>
      </c>
      <c r="AS90" s="196"/>
      <c r="AT90" s="132" t="str">
        <f t="shared" si="99"/>
        <v/>
      </c>
      <c r="AU90" s="129">
        <f t="shared" si="100"/>
        <v>0</v>
      </c>
      <c r="AV90" s="130" t="str">
        <f t="shared" si="82"/>
        <v>-</v>
      </c>
      <c r="AW90" s="133">
        <f t="shared" si="101"/>
        <v>0</v>
      </c>
      <c r="AX90" s="134">
        <f t="shared" si="102"/>
        <v>0</v>
      </c>
    </row>
    <row r="91" spans="1:50" ht="18" hidden="1" customHeight="1" outlineLevel="1" x14ac:dyDescent="0.2">
      <c r="A91" s="218">
        <f t="shared" si="21"/>
        <v>73</v>
      </c>
      <c r="B91" s="170"/>
      <c r="C91" s="185"/>
      <c r="D91" s="184"/>
      <c r="E91" s="216">
        <f>IF($G91=0,0,VLOOKUP(C91,'Cover Sheet'!$D$10:$F$22,3,0))</f>
        <v>0</v>
      </c>
      <c r="F91" s="217"/>
      <c r="G91" s="35">
        <f t="shared" si="83"/>
        <v>0</v>
      </c>
      <c r="H91" s="152">
        <f>IF($G91=0,0,VLOOKUP(F91,'Cover Sheet'!$D$10:$F$36,3,0))</f>
        <v>0</v>
      </c>
      <c r="I91" s="191"/>
      <c r="J91" s="33">
        <f>IF(I91=0,0,VLOOKUP(I91,'Cover Sheet'!$L$10:$M$13,2,0))</f>
        <v>0</v>
      </c>
      <c r="K91" s="34">
        <f t="shared" si="84"/>
        <v>0</v>
      </c>
      <c r="L91" s="191"/>
      <c r="M91" s="33">
        <f>IF(L91=0,0,VLOOKUP(L91,'Cover Sheet'!$L$14:$M$34,2,0))</f>
        <v>0</v>
      </c>
      <c r="N91" s="34">
        <f t="shared" si="85"/>
        <v>0</v>
      </c>
      <c r="O91" s="173"/>
      <c r="P91" s="42">
        <f>IF(L91="",0,VLOOKUP(L91,'Cover Sheet'!$L$14:$O$34,4,0))</f>
        <v>0</v>
      </c>
      <c r="Q91" s="43" t="str">
        <f t="shared" si="86"/>
        <v>-</v>
      </c>
      <c r="R91" s="193"/>
      <c r="S91" s="33">
        <f>IF(R91=0,0,VLOOKUP(R91,'Cover Sheet'!$L$14:$M$34,2,0))</f>
        <v>0</v>
      </c>
      <c r="T91" s="44">
        <f t="shared" si="87"/>
        <v>0</v>
      </c>
      <c r="U91" s="212"/>
      <c r="V91" s="42">
        <f>IF(R91="",0,VLOOKUP(R91,'Cover Sheet'!$L$14:$O$34,4,0))</f>
        <v>0</v>
      </c>
      <c r="W91" s="45" t="str">
        <f t="shared" si="88"/>
        <v>-</v>
      </c>
      <c r="X91" s="108">
        <f>IF(C91=0,0,VLOOKUP(C91,'Cover Sheet'!$D$10:$G$22,4,0))</f>
        <v>0</v>
      </c>
      <c r="Y91" s="49">
        <f>IF(F91=0,0,VLOOKUP(F91,'Cover Sheet'!$D$10:$G$36,4,0))</f>
        <v>0</v>
      </c>
      <c r="Z91" s="46"/>
      <c r="AB91" s="128">
        <f t="shared" si="89"/>
        <v>0</v>
      </c>
      <c r="AC91" s="131">
        <f t="shared" si="24"/>
        <v>7.53</v>
      </c>
      <c r="AD91" s="130" t="str">
        <f t="shared" si="90"/>
        <v>-</v>
      </c>
      <c r="AE91" s="131" t="str">
        <f t="shared" si="79"/>
        <v>-</v>
      </c>
      <c r="AF91" s="132" t="str">
        <f t="shared" si="91"/>
        <v>-</v>
      </c>
      <c r="AG91" s="196"/>
      <c r="AH91" s="132" t="str">
        <f t="shared" si="92"/>
        <v/>
      </c>
      <c r="AI91" s="129">
        <f t="shared" si="93"/>
        <v>0</v>
      </c>
      <c r="AJ91" s="130" t="str">
        <f t="shared" si="81"/>
        <v>-</v>
      </c>
      <c r="AK91" s="133">
        <f t="shared" si="94"/>
        <v>0</v>
      </c>
      <c r="AL91" s="134">
        <f t="shared" si="95"/>
        <v>0</v>
      </c>
      <c r="AN91" s="128">
        <f t="shared" si="96"/>
        <v>0</v>
      </c>
      <c r="AO91" s="131">
        <f t="shared" si="26"/>
        <v>7.53</v>
      </c>
      <c r="AP91" s="130" t="str">
        <f t="shared" si="97"/>
        <v>-</v>
      </c>
      <c r="AQ91" s="131" t="str">
        <f t="shared" si="80"/>
        <v>-</v>
      </c>
      <c r="AR91" s="129" t="str">
        <f t="shared" si="98"/>
        <v>-</v>
      </c>
      <c r="AS91" s="196"/>
      <c r="AT91" s="132" t="str">
        <f t="shared" si="99"/>
        <v/>
      </c>
      <c r="AU91" s="129">
        <f t="shared" si="100"/>
        <v>0</v>
      </c>
      <c r="AV91" s="130" t="str">
        <f t="shared" si="82"/>
        <v>-</v>
      </c>
      <c r="AW91" s="133">
        <f t="shared" si="101"/>
        <v>0</v>
      </c>
      <c r="AX91" s="134">
        <f t="shared" si="102"/>
        <v>0</v>
      </c>
    </row>
    <row r="92" spans="1:50" ht="18.75" hidden="1" customHeight="1" outlineLevel="1" x14ac:dyDescent="0.2">
      <c r="A92" s="218">
        <f t="shared" si="21"/>
        <v>74</v>
      </c>
      <c r="B92" s="170"/>
      <c r="C92" s="185"/>
      <c r="D92" s="184"/>
      <c r="E92" s="216">
        <f>IF($G92=0,0,VLOOKUP(C92,'Cover Sheet'!$D$10:$F$22,3,0))</f>
        <v>0</v>
      </c>
      <c r="F92" s="217"/>
      <c r="G92" s="35">
        <f t="shared" si="83"/>
        <v>0</v>
      </c>
      <c r="H92" s="152">
        <f>IF($G92=0,0,VLOOKUP(F92,'Cover Sheet'!$D$10:$F$36,3,0))</f>
        <v>0</v>
      </c>
      <c r="I92" s="191"/>
      <c r="J92" s="33">
        <f>IF(I92=0,0,VLOOKUP(I92,'Cover Sheet'!$L$10:$M$13,2,0))</f>
        <v>0</v>
      </c>
      <c r="K92" s="34">
        <f t="shared" si="84"/>
        <v>0</v>
      </c>
      <c r="L92" s="191"/>
      <c r="M92" s="33">
        <f>IF(L92=0,0,VLOOKUP(L92,'Cover Sheet'!$L$14:$M$34,2,0))</f>
        <v>0</v>
      </c>
      <c r="N92" s="34">
        <f t="shared" si="85"/>
        <v>0</v>
      </c>
      <c r="O92" s="173"/>
      <c r="P92" s="42">
        <f>IF(L92="",0,VLOOKUP(L92,'Cover Sheet'!$L$14:$O$34,4,0))</f>
        <v>0</v>
      </c>
      <c r="Q92" s="43" t="str">
        <f t="shared" si="86"/>
        <v>-</v>
      </c>
      <c r="R92" s="193"/>
      <c r="S92" s="33">
        <f>IF(R92=0,0,VLOOKUP(R92,'Cover Sheet'!$L$14:$M$34,2,0))</f>
        <v>0</v>
      </c>
      <c r="T92" s="44">
        <f t="shared" si="87"/>
        <v>0</v>
      </c>
      <c r="U92" s="212"/>
      <c r="V92" s="42">
        <f>IF(R92="",0,VLOOKUP(R92,'Cover Sheet'!$L$14:$O$34,4,0))</f>
        <v>0</v>
      </c>
      <c r="W92" s="45" t="str">
        <f t="shared" si="88"/>
        <v>-</v>
      </c>
      <c r="X92" s="108">
        <f>IF(C92=0,0,VLOOKUP(C92,'Cover Sheet'!$D$10:$G$22,4,0))</f>
        <v>0</v>
      </c>
      <c r="Y92" s="49">
        <f>IF(F92=0,0,VLOOKUP(F92,'Cover Sheet'!$D$10:$G$36,4,0))</f>
        <v>0</v>
      </c>
      <c r="Z92" s="46"/>
      <c r="AB92" s="128">
        <f t="shared" si="89"/>
        <v>0</v>
      </c>
      <c r="AC92" s="131">
        <f t="shared" si="24"/>
        <v>7.53</v>
      </c>
      <c r="AD92" s="130" t="str">
        <f t="shared" si="90"/>
        <v>-</v>
      </c>
      <c r="AE92" s="131" t="str">
        <f t="shared" si="79"/>
        <v>-</v>
      </c>
      <c r="AF92" s="132" t="str">
        <f t="shared" si="91"/>
        <v>-</v>
      </c>
      <c r="AG92" s="196"/>
      <c r="AH92" s="132" t="str">
        <f t="shared" si="92"/>
        <v/>
      </c>
      <c r="AI92" s="129">
        <f t="shared" si="93"/>
        <v>0</v>
      </c>
      <c r="AJ92" s="130" t="str">
        <f t="shared" si="81"/>
        <v>-</v>
      </c>
      <c r="AK92" s="133">
        <f t="shared" si="94"/>
        <v>0</v>
      </c>
      <c r="AL92" s="134">
        <f t="shared" si="95"/>
        <v>0</v>
      </c>
      <c r="AN92" s="128">
        <f t="shared" si="96"/>
        <v>0</v>
      </c>
      <c r="AO92" s="131">
        <f t="shared" si="26"/>
        <v>7.53</v>
      </c>
      <c r="AP92" s="130" t="str">
        <f t="shared" si="97"/>
        <v>-</v>
      </c>
      <c r="AQ92" s="131" t="str">
        <f t="shared" si="80"/>
        <v>-</v>
      </c>
      <c r="AR92" s="129" t="str">
        <f t="shared" si="98"/>
        <v>-</v>
      </c>
      <c r="AS92" s="196"/>
      <c r="AT92" s="132" t="str">
        <f t="shared" si="99"/>
        <v/>
      </c>
      <c r="AU92" s="129">
        <f t="shared" si="100"/>
        <v>0</v>
      </c>
      <c r="AV92" s="130" t="str">
        <f t="shared" si="82"/>
        <v>-</v>
      </c>
      <c r="AW92" s="133">
        <f t="shared" si="101"/>
        <v>0</v>
      </c>
      <c r="AX92" s="134">
        <f t="shared" si="102"/>
        <v>0</v>
      </c>
    </row>
    <row r="93" spans="1:50" ht="18.95" hidden="1" customHeight="1" outlineLevel="1" x14ac:dyDescent="0.2">
      <c r="A93" s="218">
        <f t="shared" si="21"/>
        <v>75</v>
      </c>
      <c r="B93" s="170"/>
      <c r="C93" s="185"/>
      <c r="D93" s="184"/>
      <c r="E93" s="216">
        <f>IF($G93=0,0,VLOOKUP(C93,'Cover Sheet'!$D$10:$F$22,3,0))</f>
        <v>0</v>
      </c>
      <c r="F93" s="217"/>
      <c r="G93" s="35">
        <f t="shared" si="83"/>
        <v>0</v>
      </c>
      <c r="H93" s="152">
        <f>IF($G93=0,0,VLOOKUP(F93,'Cover Sheet'!$D$10:$F$36,3,0))</f>
        <v>0</v>
      </c>
      <c r="I93" s="191"/>
      <c r="J93" s="33">
        <f>IF(I93=0,0,VLOOKUP(I93,'Cover Sheet'!$L$10:$M$13,2,0))</f>
        <v>0</v>
      </c>
      <c r="K93" s="34">
        <f t="shared" si="84"/>
        <v>0</v>
      </c>
      <c r="L93" s="191"/>
      <c r="M93" s="33">
        <f>IF(L93=0,0,VLOOKUP(L93,'Cover Sheet'!$L$14:$M$34,2,0))</f>
        <v>0</v>
      </c>
      <c r="N93" s="34">
        <f t="shared" si="85"/>
        <v>0</v>
      </c>
      <c r="O93" s="173"/>
      <c r="P93" s="42">
        <f>IF(L93="",0,VLOOKUP(L93,'Cover Sheet'!$L$14:$O$34,4,0))</f>
        <v>0</v>
      </c>
      <c r="Q93" s="43" t="str">
        <f t="shared" si="86"/>
        <v>-</v>
      </c>
      <c r="R93" s="193"/>
      <c r="S93" s="33">
        <f>IF(R93=0,0,VLOOKUP(R93,'Cover Sheet'!$L$14:$M$34,2,0))</f>
        <v>0</v>
      </c>
      <c r="T93" s="44">
        <f t="shared" si="87"/>
        <v>0</v>
      </c>
      <c r="U93" s="212"/>
      <c r="V93" s="42">
        <f>IF(R93="",0,VLOOKUP(R93,'Cover Sheet'!$L$14:$O$34,4,0))</f>
        <v>0</v>
      </c>
      <c r="W93" s="45" t="str">
        <f t="shared" si="88"/>
        <v>-</v>
      </c>
      <c r="X93" s="108">
        <f>IF(C93=0,0,VLOOKUP(C93,'Cover Sheet'!$D$10:$G$22,4,0))</f>
        <v>0</v>
      </c>
      <c r="Y93" s="49">
        <f>IF(F93=0,0,VLOOKUP(F93,'Cover Sheet'!$D$10:$G$36,4,0))</f>
        <v>0</v>
      </c>
      <c r="Z93" s="46"/>
      <c r="AB93" s="128">
        <f t="shared" si="89"/>
        <v>0</v>
      </c>
      <c r="AC93" s="131">
        <f t="shared" si="24"/>
        <v>7.53</v>
      </c>
      <c r="AD93" s="130" t="str">
        <f t="shared" si="90"/>
        <v>-</v>
      </c>
      <c r="AE93" s="131" t="str">
        <f t="shared" si="79"/>
        <v>-</v>
      </c>
      <c r="AF93" s="132" t="str">
        <f t="shared" si="91"/>
        <v>-</v>
      </c>
      <c r="AG93" s="196"/>
      <c r="AH93" s="132" t="str">
        <f t="shared" si="92"/>
        <v/>
      </c>
      <c r="AI93" s="129">
        <f t="shared" si="93"/>
        <v>0</v>
      </c>
      <c r="AJ93" s="130" t="str">
        <f t="shared" si="81"/>
        <v>-</v>
      </c>
      <c r="AK93" s="133">
        <f t="shared" si="94"/>
        <v>0</v>
      </c>
      <c r="AL93" s="134">
        <f t="shared" si="95"/>
        <v>0</v>
      </c>
      <c r="AN93" s="128">
        <f t="shared" si="96"/>
        <v>0</v>
      </c>
      <c r="AO93" s="131">
        <f t="shared" si="26"/>
        <v>7.53</v>
      </c>
      <c r="AP93" s="130" t="str">
        <f t="shared" si="97"/>
        <v>-</v>
      </c>
      <c r="AQ93" s="131" t="str">
        <f t="shared" si="80"/>
        <v>-</v>
      </c>
      <c r="AR93" s="129" t="str">
        <f t="shared" si="98"/>
        <v>-</v>
      </c>
      <c r="AS93" s="196"/>
      <c r="AT93" s="132" t="str">
        <f t="shared" si="99"/>
        <v/>
      </c>
      <c r="AU93" s="129">
        <f t="shared" si="100"/>
        <v>0</v>
      </c>
      <c r="AV93" s="130" t="str">
        <f t="shared" si="82"/>
        <v>-</v>
      </c>
      <c r="AW93" s="133">
        <f t="shared" si="101"/>
        <v>0</v>
      </c>
      <c r="AX93" s="134">
        <f t="shared" si="102"/>
        <v>0</v>
      </c>
    </row>
    <row r="94" spans="1:50" ht="18" customHeight="1" collapsed="1" x14ac:dyDescent="0.2">
      <c r="A94" s="218">
        <f t="shared" si="21"/>
        <v>76</v>
      </c>
      <c r="B94" s="170"/>
      <c r="C94" s="185"/>
      <c r="D94" s="184"/>
      <c r="E94" s="216">
        <f>IF($G94=0,0,VLOOKUP(C94,'Cover Sheet'!$D$10:$F$22,3,0))</f>
        <v>0</v>
      </c>
      <c r="F94" s="217"/>
      <c r="G94" s="35">
        <f t="shared" si="83"/>
        <v>0</v>
      </c>
      <c r="H94" s="152">
        <f>IF($G94=0,0,VLOOKUP(F94,'Cover Sheet'!$D$10:$F$36,3,0))</f>
        <v>0</v>
      </c>
      <c r="I94" s="191"/>
      <c r="J94" s="33">
        <f>IF(I94=0,0,VLOOKUP(I94,'Cover Sheet'!$L$10:$M$13,2,0))</f>
        <v>0</v>
      </c>
      <c r="K94" s="34">
        <f t="shared" si="84"/>
        <v>0</v>
      </c>
      <c r="L94" s="191"/>
      <c r="M94" s="33">
        <f>IF(L94=0,0,VLOOKUP(L94,'Cover Sheet'!$L$14:$M$34,2,0))</f>
        <v>0</v>
      </c>
      <c r="N94" s="34">
        <f t="shared" si="85"/>
        <v>0</v>
      </c>
      <c r="O94" s="173"/>
      <c r="P94" s="42">
        <f>IF(L94="",0,VLOOKUP(L94,'Cover Sheet'!$L$14:$O$34,4,0))</f>
        <v>0</v>
      </c>
      <c r="Q94" s="43" t="str">
        <f t="shared" si="86"/>
        <v>-</v>
      </c>
      <c r="R94" s="193"/>
      <c r="S94" s="33">
        <f>IF(R94=0,0,VLOOKUP(R94,'Cover Sheet'!$L$14:$M$34,2,0))</f>
        <v>0</v>
      </c>
      <c r="T94" s="44">
        <f t="shared" si="87"/>
        <v>0</v>
      </c>
      <c r="U94" s="212"/>
      <c r="V94" s="42">
        <f>IF(R94="",0,VLOOKUP(R94,'Cover Sheet'!$L$14:$O$34,4,0))</f>
        <v>0</v>
      </c>
      <c r="W94" s="45" t="str">
        <f t="shared" si="88"/>
        <v>-</v>
      </c>
      <c r="X94" s="108">
        <f>IF(C94=0,0,VLOOKUP(C94,'Cover Sheet'!$D$10:$G$22,4,0))</f>
        <v>0</v>
      </c>
      <c r="Y94" s="49">
        <f>IF(F94=0,0,VLOOKUP(F94,'Cover Sheet'!$D$10:$G$36,4,0))</f>
        <v>0</v>
      </c>
      <c r="Z94" s="46"/>
      <c r="AB94" s="128">
        <f t="shared" si="89"/>
        <v>0</v>
      </c>
      <c r="AC94" s="131">
        <f t="shared" si="24"/>
        <v>7.53</v>
      </c>
      <c r="AD94" s="130" t="str">
        <f t="shared" si="90"/>
        <v>-</v>
      </c>
      <c r="AE94" s="131" t="str">
        <f>IF(AB94=0,"-",(AC94-0.2*AD94)^2/(AC94+0.8*AD94))</f>
        <v>-</v>
      </c>
      <c r="AF94" s="132" t="str">
        <f t="shared" si="91"/>
        <v>-</v>
      </c>
      <c r="AG94" s="196"/>
      <c r="AH94" s="132" t="str">
        <f t="shared" si="92"/>
        <v/>
      </c>
      <c r="AI94" s="129">
        <f t="shared" si="93"/>
        <v>0</v>
      </c>
      <c r="AJ94" s="130" t="str">
        <f t="shared" si="81"/>
        <v>-</v>
      </c>
      <c r="AK94" s="133">
        <f t="shared" si="94"/>
        <v>0</v>
      </c>
      <c r="AL94" s="134">
        <f t="shared" si="95"/>
        <v>0</v>
      </c>
      <c r="AN94" s="128">
        <f t="shared" si="96"/>
        <v>0</v>
      </c>
      <c r="AO94" s="131">
        <f t="shared" si="26"/>
        <v>7.53</v>
      </c>
      <c r="AP94" s="130" t="str">
        <f t="shared" si="97"/>
        <v>-</v>
      </c>
      <c r="AQ94" s="131" t="str">
        <f>IF(AN94=0,"-",(AO94-0.2*AP94)^2/(AO94+0.8*AP94))</f>
        <v>-</v>
      </c>
      <c r="AR94" s="129" t="str">
        <f t="shared" si="98"/>
        <v>-</v>
      </c>
      <c r="AS94" s="196"/>
      <c r="AT94" s="132" t="str">
        <f t="shared" si="99"/>
        <v/>
      </c>
      <c r="AU94" s="129">
        <f t="shared" si="100"/>
        <v>0</v>
      </c>
      <c r="AV94" s="130" t="str">
        <f t="shared" si="82"/>
        <v>-</v>
      </c>
      <c r="AW94" s="133">
        <f t="shared" si="101"/>
        <v>0</v>
      </c>
      <c r="AX94" s="134">
        <f t="shared" si="102"/>
        <v>0</v>
      </c>
    </row>
    <row r="95" spans="1:50" ht="18" hidden="1" customHeight="1" outlineLevel="1" x14ac:dyDescent="0.2">
      <c r="A95" s="218">
        <f t="shared" si="21"/>
        <v>77</v>
      </c>
      <c r="B95" s="170"/>
      <c r="C95" s="185"/>
      <c r="D95" s="184"/>
      <c r="E95" s="216">
        <f>IF($G95=0,0,VLOOKUP(C95,'Cover Sheet'!$D$10:$F$22,3,0))</f>
        <v>0</v>
      </c>
      <c r="F95" s="217"/>
      <c r="G95" s="35">
        <f t="shared" si="83"/>
        <v>0</v>
      </c>
      <c r="H95" s="152">
        <f>IF($G95=0,0,VLOOKUP(F95,'Cover Sheet'!$D$10:$F$36,3,0))</f>
        <v>0</v>
      </c>
      <c r="I95" s="191"/>
      <c r="J95" s="33">
        <f>IF(I95=0,0,VLOOKUP(I95,'Cover Sheet'!$L$10:$M$13,2,0))</f>
        <v>0</v>
      </c>
      <c r="K95" s="34">
        <f t="shared" si="84"/>
        <v>0</v>
      </c>
      <c r="L95" s="191"/>
      <c r="M95" s="33">
        <f>IF(L95=0,0,VLOOKUP(L95,'Cover Sheet'!$L$14:$M$34,2,0))</f>
        <v>0</v>
      </c>
      <c r="N95" s="34">
        <f t="shared" si="85"/>
        <v>0</v>
      </c>
      <c r="O95" s="173"/>
      <c r="P95" s="42">
        <f>IF(L95="",0,VLOOKUP(L95,'Cover Sheet'!$L$14:$O$34,4,0))</f>
        <v>0</v>
      </c>
      <c r="Q95" s="43" t="str">
        <f t="shared" si="86"/>
        <v>-</v>
      </c>
      <c r="R95" s="193"/>
      <c r="S95" s="33">
        <f>IF(R95=0,0,VLOOKUP(R95,'Cover Sheet'!$L$14:$M$34,2,0))</f>
        <v>0</v>
      </c>
      <c r="T95" s="44">
        <f t="shared" si="87"/>
        <v>0</v>
      </c>
      <c r="U95" s="212"/>
      <c r="V95" s="42">
        <f>IF(R95="",0,VLOOKUP(R95,'Cover Sheet'!$L$14:$O$34,4,0))</f>
        <v>0</v>
      </c>
      <c r="W95" s="45" t="str">
        <f t="shared" si="88"/>
        <v>-</v>
      </c>
      <c r="X95" s="108">
        <f>IF(C95=0,0,VLOOKUP(C95,'Cover Sheet'!$D$10:$G$22,4,0))</f>
        <v>0</v>
      </c>
      <c r="Y95" s="49">
        <f>IF(F95=0,0,VLOOKUP(F95,'Cover Sheet'!$D$10:$G$36,4,0))</f>
        <v>0</v>
      </c>
      <c r="Z95" s="46"/>
      <c r="AB95" s="128">
        <f t="shared" si="89"/>
        <v>0</v>
      </c>
      <c r="AC95" s="131">
        <f t="shared" si="24"/>
        <v>7.53</v>
      </c>
      <c r="AD95" s="130" t="str">
        <f t="shared" si="90"/>
        <v>-</v>
      </c>
      <c r="AE95" s="131" t="str">
        <f t="shared" ref="AE95:AE114" si="103">IF(AB95=0,"-",(AC95-0.2*AD95)^2/(AC95+0.8*AD95))</f>
        <v>-</v>
      </c>
      <c r="AF95" s="132" t="str">
        <f t="shared" si="91"/>
        <v>-</v>
      </c>
      <c r="AG95" s="196"/>
      <c r="AH95" s="132" t="str">
        <f t="shared" si="92"/>
        <v/>
      </c>
      <c r="AI95" s="129">
        <f t="shared" si="93"/>
        <v>0</v>
      </c>
      <c r="AJ95" s="130" t="str">
        <f t="shared" si="81"/>
        <v>-</v>
      </c>
      <c r="AK95" s="133">
        <f t="shared" si="94"/>
        <v>0</v>
      </c>
      <c r="AL95" s="134">
        <f t="shared" si="95"/>
        <v>0</v>
      </c>
      <c r="AN95" s="128">
        <f t="shared" si="96"/>
        <v>0</v>
      </c>
      <c r="AO95" s="131">
        <f t="shared" si="26"/>
        <v>7.53</v>
      </c>
      <c r="AP95" s="130" t="str">
        <f t="shared" si="97"/>
        <v>-</v>
      </c>
      <c r="AQ95" s="131" t="str">
        <f t="shared" ref="AQ95:AQ114" si="104">IF(AN95=0,"-",(AO95-0.2*AP95)^2/(AO95+0.8*AP95))</f>
        <v>-</v>
      </c>
      <c r="AR95" s="129" t="str">
        <f t="shared" si="98"/>
        <v>-</v>
      </c>
      <c r="AS95" s="196"/>
      <c r="AT95" s="132" t="str">
        <f t="shared" si="99"/>
        <v/>
      </c>
      <c r="AU95" s="129">
        <f t="shared" si="100"/>
        <v>0</v>
      </c>
      <c r="AV95" s="130" t="str">
        <f t="shared" si="82"/>
        <v>-</v>
      </c>
      <c r="AW95" s="133">
        <f t="shared" si="101"/>
        <v>0</v>
      </c>
      <c r="AX95" s="134">
        <f t="shared" si="102"/>
        <v>0</v>
      </c>
    </row>
    <row r="96" spans="1:50" ht="18.75" hidden="1" customHeight="1" outlineLevel="1" x14ac:dyDescent="0.2">
      <c r="A96" s="218">
        <f t="shared" si="21"/>
        <v>78</v>
      </c>
      <c r="B96" s="170"/>
      <c r="C96" s="185"/>
      <c r="D96" s="184"/>
      <c r="E96" s="216">
        <f>IF($G96=0,0,VLOOKUP(C96,'Cover Sheet'!$D$10:$F$22,3,0))</f>
        <v>0</v>
      </c>
      <c r="F96" s="217"/>
      <c r="G96" s="35">
        <f t="shared" ref="G96:G102" si="105">D96</f>
        <v>0</v>
      </c>
      <c r="H96" s="152">
        <f>IF($G96=0,0,VLOOKUP(F96,'Cover Sheet'!$D$10:$F$36,3,0))</f>
        <v>0</v>
      </c>
      <c r="I96" s="191"/>
      <c r="J96" s="33">
        <f>IF(I96=0,0,VLOOKUP(I96,'Cover Sheet'!$L$10:$M$13,2,0))</f>
        <v>0</v>
      </c>
      <c r="K96" s="34">
        <f t="shared" ref="K96:K102" si="106">IF(J96&gt;0,H96*(1-J96),H96)</f>
        <v>0</v>
      </c>
      <c r="L96" s="191"/>
      <c r="M96" s="33">
        <f>IF(L96=0,0,VLOOKUP(L96,'Cover Sheet'!$L$14:$M$34,2,0))</f>
        <v>0</v>
      </c>
      <c r="N96" s="34">
        <f t="shared" ref="N96:N102" si="107">IF(M96&gt;0,ROUNDUP(K96*(1-M96),2),K96)</f>
        <v>0</v>
      </c>
      <c r="O96" s="173"/>
      <c r="P96" s="42">
        <f>IF(L96="",0,VLOOKUP(L96,'Cover Sheet'!$L$14:$O$34,4,0))</f>
        <v>0</v>
      </c>
      <c r="Q96" s="43" t="str">
        <f t="shared" ref="Q96:Q102" si="108">IF(L96="","-",IF(OR(L96="PP1",L96="P2"),P96*$D$10*E96*G96/12*43560,P96*$D$10*K96*G96/12*43560))</f>
        <v>-</v>
      </c>
      <c r="R96" s="193"/>
      <c r="S96" s="33">
        <f>IF(R96=0,0,VLOOKUP(R96,'Cover Sheet'!$L$14:$M$34,2,0))</f>
        <v>0</v>
      </c>
      <c r="T96" s="44">
        <f t="shared" ref="T96:T102" si="109">IF(S96&gt;0,N96*(1-S96),N96)</f>
        <v>0</v>
      </c>
      <c r="U96" s="212"/>
      <c r="V96" s="42">
        <f>IF(R96="",0,VLOOKUP(R96,'Cover Sheet'!$L$14:$O$34,4,0))</f>
        <v>0</v>
      </c>
      <c r="W96" s="45" t="str">
        <f t="shared" ref="W96:W102" si="110">IF(R96="","-",V96*$D$10*N96*G96/12*43560)</f>
        <v>-</v>
      </c>
      <c r="X96" s="108">
        <f>IF(C96=0,0,VLOOKUP(C96,'Cover Sheet'!$D$10:$G$22,4,0))</f>
        <v>0</v>
      </c>
      <c r="Y96" s="49">
        <f>IF(F96=0,0,VLOOKUP(F96,'Cover Sheet'!$D$10:$G$36,4,0))</f>
        <v>0</v>
      </c>
      <c r="Z96" s="46"/>
      <c r="AB96" s="128">
        <f t="shared" ref="AB96:AB102" si="111">Y96</f>
        <v>0</v>
      </c>
      <c r="AC96" s="131">
        <f t="shared" si="24"/>
        <v>7.53</v>
      </c>
      <c r="AD96" s="130" t="str">
        <f t="shared" ref="AD96:AD102" si="112">IF(AB96=0,"-",1000/AB96-10)</f>
        <v>-</v>
      </c>
      <c r="AE96" s="131" t="str">
        <f t="shared" ref="AE96:AE102" si="113">IF(AB96=0,"-",(AC96-0.2*AD96)^2/(AC96+0.8*AD96))</f>
        <v>-</v>
      </c>
      <c r="AF96" s="132" t="str">
        <f t="shared" ref="AF96:AF102" si="114">Q96</f>
        <v>-</v>
      </c>
      <c r="AG96" s="196"/>
      <c r="AH96" s="132" t="str">
        <f t="shared" ref="AH96:AH102" si="115">IF(AG96="","",AF96*AG96)</f>
        <v/>
      </c>
      <c r="AI96" s="129">
        <f t="shared" ref="AI96:AI102" si="116">IF(OR(AB96=0,L96=""),0,12*AH96/43560/D96)</f>
        <v>0</v>
      </c>
      <c r="AJ96" s="130" t="str">
        <f t="shared" si="81"/>
        <v>-</v>
      </c>
      <c r="AK96" s="133">
        <f t="shared" ref="AK96:AK102" si="117">IF(AB96=0,0,1000/(10+5*AC96+10*AJ96-10*(AJ96^2+1.25*AJ96*AC96)^(1/2)))</f>
        <v>0</v>
      </c>
      <c r="AL96" s="134">
        <f t="shared" ref="AL96:AL102" si="118">AK96-AB96</f>
        <v>0</v>
      </c>
      <c r="AN96" s="128">
        <f t="shared" ref="AN96:AN102" si="119">AK96</f>
        <v>0</v>
      </c>
      <c r="AO96" s="131">
        <f t="shared" si="26"/>
        <v>7.53</v>
      </c>
      <c r="AP96" s="130" t="str">
        <f t="shared" ref="AP96:AP102" si="120">IF(AN96=0,"-",1000/AN96-10)</f>
        <v>-</v>
      </c>
      <c r="AQ96" s="131" t="str">
        <f t="shared" ref="AQ96:AQ102" si="121">IF(AN96=0,"-",(AO96-0.2*AP96)^2/(AO96+0.8*AP96))</f>
        <v>-</v>
      </c>
      <c r="AR96" s="129" t="str">
        <f t="shared" ref="AR96:AR102" si="122">W96</f>
        <v>-</v>
      </c>
      <c r="AS96" s="196"/>
      <c r="AT96" s="132" t="str">
        <f t="shared" ref="AT96:AT102" si="123">IF(AS96="","",AR96*AS96)</f>
        <v/>
      </c>
      <c r="AU96" s="129">
        <f t="shared" ref="AU96:AU102" si="124">IF(OR(AN96=0,R96=""),0,12*AT96/43560/D96)</f>
        <v>0</v>
      </c>
      <c r="AV96" s="130" t="str">
        <f t="shared" si="82"/>
        <v>-</v>
      </c>
      <c r="AW96" s="133">
        <f t="shared" ref="AW96:AW102" si="125">IF(AN96=0,0,1000/(10+5*AO96+10*AV96-10*(AV96^2+1.25*AV96*AO96)^(1/2)))</f>
        <v>0</v>
      </c>
      <c r="AX96" s="134">
        <f t="shared" ref="AX96:AX102" si="126">AW96-AN96</f>
        <v>0</v>
      </c>
    </row>
    <row r="97" spans="1:50" ht="18" hidden="1" customHeight="1" outlineLevel="1" x14ac:dyDescent="0.2">
      <c r="A97" s="218">
        <f t="shared" si="21"/>
        <v>79</v>
      </c>
      <c r="B97" s="170"/>
      <c r="C97" s="185"/>
      <c r="D97" s="184"/>
      <c r="E97" s="216">
        <f>IF($G97=0,0,VLOOKUP(C97,'Cover Sheet'!$D$10:$F$22,3,0))</f>
        <v>0</v>
      </c>
      <c r="F97" s="217"/>
      <c r="G97" s="35">
        <f t="shared" si="105"/>
        <v>0</v>
      </c>
      <c r="H97" s="152">
        <f>IF($G97=0,0,VLOOKUP(F97,'Cover Sheet'!$D$10:$F$36,3,0))</f>
        <v>0</v>
      </c>
      <c r="I97" s="191"/>
      <c r="J97" s="33">
        <f>IF(I97=0,0,VLOOKUP(I97,'Cover Sheet'!$L$10:$M$13,2,0))</f>
        <v>0</v>
      </c>
      <c r="K97" s="34">
        <f t="shared" si="106"/>
        <v>0</v>
      </c>
      <c r="L97" s="191"/>
      <c r="M97" s="33">
        <f>IF(L97=0,0,VLOOKUP(L97,'Cover Sheet'!$L$14:$M$34,2,0))</f>
        <v>0</v>
      </c>
      <c r="N97" s="34">
        <f t="shared" si="107"/>
        <v>0</v>
      </c>
      <c r="O97" s="173"/>
      <c r="P97" s="42">
        <f>IF(L97="",0,VLOOKUP(L97,'Cover Sheet'!$L$14:$O$34,4,0))</f>
        <v>0</v>
      </c>
      <c r="Q97" s="43" t="str">
        <f t="shared" si="108"/>
        <v>-</v>
      </c>
      <c r="R97" s="193"/>
      <c r="S97" s="33">
        <f>IF(R97=0,0,VLOOKUP(R97,'Cover Sheet'!$L$14:$M$34,2,0))</f>
        <v>0</v>
      </c>
      <c r="T97" s="44">
        <f t="shared" si="109"/>
        <v>0</v>
      </c>
      <c r="U97" s="212"/>
      <c r="V97" s="42">
        <f>IF(R97="",0,VLOOKUP(R97,'Cover Sheet'!$L$14:$O$34,4,0))</f>
        <v>0</v>
      </c>
      <c r="W97" s="45" t="str">
        <f t="shared" si="110"/>
        <v>-</v>
      </c>
      <c r="X97" s="108">
        <f>IF(C97=0,0,VLOOKUP(C97,'Cover Sheet'!$D$10:$G$22,4,0))</f>
        <v>0</v>
      </c>
      <c r="Y97" s="49">
        <f>IF(F97=0,0,VLOOKUP(F97,'Cover Sheet'!$D$10:$G$36,4,0))</f>
        <v>0</v>
      </c>
      <c r="Z97" s="46"/>
      <c r="AB97" s="128">
        <f t="shared" si="111"/>
        <v>0</v>
      </c>
      <c r="AC97" s="131">
        <f t="shared" si="24"/>
        <v>7.53</v>
      </c>
      <c r="AD97" s="130" t="str">
        <f t="shared" si="112"/>
        <v>-</v>
      </c>
      <c r="AE97" s="131" t="str">
        <f t="shared" si="113"/>
        <v>-</v>
      </c>
      <c r="AF97" s="132" t="str">
        <f t="shared" si="114"/>
        <v>-</v>
      </c>
      <c r="AG97" s="196"/>
      <c r="AH97" s="132" t="str">
        <f t="shared" si="115"/>
        <v/>
      </c>
      <c r="AI97" s="129">
        <f t="shared" si="116"/>
        <v>0</v>
      </c>
      <c r="AJ97" s="130" t="str">
        <f t="shared" si="81"/>
        <v>-</v>
      </c>
      <c r="AK97" s="133">
        <f t="shared" si="117"/>
        <v>0</v>
      </c>
      <c r="AL97" s="134">
        <f t="shared" si="118"/>
        <v>0</v>
      </c>
      <c r="AN97" s="128">
        <f t="shared" si="119"/>
        <v>0</v>
      </c>
      <c r="AO97" s="131">
        <f t="shared" si="26"/>
        <v>7.53</v>
      </c>
      <c r="AP97" s="130" t="str">
        <f t="shared" si="120"/>
        <v>-</v>
      </c>
      <c r="AQ97" s="131" t="str">
        <f t="shared" si="121"/>
        <v>-</v>
      </c>
      <c r="AR97" s="129" t="str">
        <f t="shared" si="122"/>
        <v>-</v>
      </c>
      <c r="AS97" s="196"/>
      <c r="AT97" s="132" t="str">
        <f t="shared" si="123"/>
        <v/>
      </c>
      <c r="AU97" s="129">
        <f t="shared" si="124"/>
        <v>0</v>
      </c>
      <c r="AV97" s="130" t="str">
        <f t="shared" si="82"/>
        <v>-</v>
      </c>
      <c r="AW97" s="133">
        <f t="shared" si="125"/>
        <v>0</v>
      </c>
      <c r="AX97" s="134">
        <f t="shared" si="126"/>
        <v>0</v>
      </c>
    </row>
    <row r="98" spans="1:50" ht="18.75" hidden="1" customHeight="1" outlineLevel="1" x14ac:dyDescent="0.2">
      <c r="A98" s="218">
        <f t="shared" si="21"/>
        <v>80</v>
      </c>
      <c r="B98" s="170"/>
      <c r="C98" s="185"/>
      <c r="D98" s="184"/>
      <c r="E98" s="216">
        <f>IF($G98=0,0,VLOOKUP(C98,'Cover Sheet'!$D$10:$F$22,3,0))</f>
        <v>0</v>
      </c>
      <c r="F98" s="217"/>
      <c r="G98" s="35">
        <f t="shared" si="105"/>
        <v>0</v>
      </c>
      <c r="H98" s="152">
        <f>IF($G98=0,0,VLOOKUP(F98,'Cover Sheet'!$D$10:$F$36,3,0))</f>
        <v>0</v>
      </c>
      <c r="I98" s="191"/>
      <c r="J98" s="33">
        <f>IF(I98=0,0,VLOOKUP(I98,'Cover Sheet'!$L$10:$M$13,2,0))</f>
        <v>0</v>
      </c>
      <c r="K98" s="34">
        <f t="shared" si="106"/>
        <v>0</v>
      </c>
      <c r="L98" s="191"/>
      <c r="M98" s="33">
        <f>IF(L98=0,0,VLOOKUP(L98,'Cover Sheet'!$L$14:$M$34,2,0))</f>
        <v>0</v>
      </c>
      <c r="N98" s="34">
        <f t="shared" si="107"/>
        <v>0</v>
      </c>
      <c r="O98" s="173"/>
      <c r="P98" s="42">
        <f>IF(L98="",0,VLOOKUP(L98,'Cover Sheet'!$L$14:$O$34,4,0))</f>
        <v>0</v>
      </c>
      <c r="Q98" s="43" t="str">
        <f t="shared" si="108"/>
        <v>-</v>
      </c>
      <c r="R98" s="193"/>
      <c r="S98" s="33">
        <f>IF(R98=0,0,VLOOKUP(R98,'Cover Sheet'!$L$14:$M$34,2,0))</f>
        <v>0</v>
      </c>
      <c r="T98" s="44">
        <f t="shared" si="109"/>
        <v>0</v>
      </c>
      <c r="U98" s="212"/>
      <c r="V98" s="42">
        <f>IF(R98="",0,VLOOKUP(R98,'Cover Sheet'!$L$14:$O$34,4,0))</f>
        <v>0</v>
      </c>
      <c r="W98" s="45" t="str">
        <f t="shared" si="110"/>
        <v>-</v>
      </c>
      <c r="X98" s="108">
        <f>IF(C98=0,0,VLOOKUP(C98,'Cover Sheet'!$D$10:$G$22,4,0))</f>
        <v>0</v>
      </c>
      <c r="Y98" s="49">
        <f>IF(F98=0,0,VLOOKUP(F98,'Cover Sheet'!$D$10:$G$36,4,0))</f>
        <v>0</v>
      </c>
      <c r="Z98" s="46"/>
      <c r="AB98" s="128">
        <f t="shared" si="111"/>
        <v>0</v>
      </c>
      <c r="AC98" s="131">
        <f t="shared" si="24"/>
        <v>7.53</v>
      </c>
      <c r="AD98" s="130" t="str">
        <f t="shared" si="112"/>
        <v>-</v>
      </c>
      <c r="AE98" s="131" t="str">
        <f t="shared" si="113"/>
        <v>-</v>
      </c>
      <c r="AF98" s="132" t="str">
        <f t="shared" si="114"/>
        <v>-</v>
      </c>
      <c r="AG98" s="196"/>
      <c r="AH98" s="132" t="str">
        <f t="shared" si="115"/>
        <v/>
      </c>
      <c r="AI98" s="129">
        <f t="shared" si="116"/>
        <v>0</v>
      </c>
      <c r="AJ98" s="130" t="str">
        <f t="shared" si="81"/>
        <v>-</v>
      </c>
      <c r="AK98" s="133">
        <f t="shared" si="117"/>
        <v>0</v>
      </c>
      <c r="AL98" s="134">
        <f t="shared" si="118"/>
        <v>0</v>
      </c>
      <c r="AN98" s="128">
        <f t="shared" si="119"/>
        <v>0</v>
      </c>
      <c r="AO98" s="131">
        <f t="shared" si="26"/>
        <v>7.53</v>
      </c>
      <c r="AP98" s="130" t="str">
        <f t="shared" si="120"/>
        <v>-</v>
      </c>
      <c r="AQ98" s="131" t="str">
        <f t="shared" si="121"/>
        <v>-</v>
      </c>
      <c r="AR98" s="129" t="str">
        <f t="shared" si="122"/>
        <v>-</v>
      </c>
      <c r="AS98" s="196"/>
      <c r="AT98" s="132" t="str">
        <f t="shared" si="123"/>
        <v/>
      </c>
      <c r="AU98" s="129">
        <f t="shared" si="124"/>
        <v>0</v>
      </c>
      <c r="AV98" s="130" t="str">
        <f t="shared" si="82"/>
        <v>-</v>
      </c>
      <c r="AW98" s="133">
        <f t="shared" si="125"/>
        <v>0</v>
      </c>
      <c r="AX98" s="134">
        <f t="shared" si="126"/>
        <v>0</v>
      </c>
    </row>
    <row r="99" spans="1:50" ht="18" hidden="1" customHeight="1" outlineLevel="1" x14ac:dyDescent="0.2">
      <c r="A99" s="218">
        <f t="shared" si="21"/>
        <v>81</v>
      </c>
      <c r="B99" s="170"/>
      <c r="C99" s="186"/>
      <c r="D99" s="187"/>
      <c r="E99" s="216">
        <f>IF($G99=0,0,VLOOKUP(C99,'Cover Sheet'!$D$10:$F$22,3,0))</f>
        <v>0</v>
      </c>
      <c r="F99" s="217"/>
      <c r="G99" s="33">
        <f t="shared" si="105"/>
        <v>0</v>
      </c>
      <c r="H99" s="152">
        <f>IF($G99=0,0,VLOOKUP(F99,'Cover Sheet'!$D$10:$F$36,3,0))</f>
        <v>0</v>
      </c>
      <c r="I99" s="191"/>
      <c r="J99" s="33">
        <f>IF(I99=0,0,VLOOKUP(I99,'Cover Sheet'!$L$10:$M$13,2,0))</f>
        <v>0</v>
      </c>
      <c r="K99" s="34">
        <f t="shared" si="106"/>
        <v>0</v>
      </c>
      <c r="L99" s="191"/>
      <c r="M99" s="33">
        <f>IF(L99=0,0,VLOOKUP(L99,'Cover Sheet'!$L$14:$M$34,2,0))</f>
        <v>0</v>
      </c>
      <c r="N99" s="34">
        <f t="shared" si="107"/>
        <v>0</v>
      </c>
      <c r="O99" s="173"/>
      <c r="P99" s="42">
        <f>IF(L99="",0,VLOOKUP(L99,'Cover Sheet'!$L$14:$O$34,4,0))</f>
        <v>0</v>
      </c>
      <c r="Q99" s="43" t="str">
        <f t="shared" si="108"/>
        <v>-</v>
      </c>
      <c r="R99" s="193"/>
      <c r="S99" s="33">
        <f>IF(R99=0,0,VLOOKUP(R99,'Cover Sheet'!$L$14:$M$34,2,0))</f>
        <v>0</v>
      </c>
      <c r="T99" s="44">
        <f t="shared" si="109"/>
        <v>0</v>
      </c>
      <c r="U99" s="212"/>
      <c r="V99" s="42">
        <f>IF(R99="",0,VLOOKUP(R99,'Cover Sheet'!$L$14:$O$34,4,0))</f>
        <v>0</v>
      </c>
      <c r="W99" s="45" t="str">
        <f t="shared" si="110"/>
        <v>-</v>
      </c>
      <c r="X99" s="108">
        <f>IF(C99=0,0,VLOOKUP(C99,'Cover Sheet'!$D$10:$G$22,4,0))</f>
        <v>0</v>
      </c>
      <c r="Y99" s="49">
        <f>IF(F99=0,0,VLOOKUP(F99,'Cover Sheet'!$D$10:$G$36,4,0))</f>
        <v>0</v>
      </c>
      <c r="Z99" s="46"/>
      <c r="AB99" s="128">
        <f t="shared" si="111"/>
        <v>0</v>
      </c>
      <c r="AC99" s="131">
        <f t="shared" si="24"/>
        <v>7.53</v>
      </c>
      <c r="AD99" s="130" t="str">
        <f t="shared" si="112"/>
        <v>-</v>
      </c>
      <c r="AE99" s="131" t="str">
        <f t="shared" si="113"/>
        <v>-</v>
      </c>
      <c r="AF99" s="132" t="str">
        <f t="shared" si="114"/>
        <v>-</v>
      </c>
      <c r="AG99" s="196"/>
      <c r="AH99" s="132" t="str">
        <f t="shared" si="115"/>
        <v/>
      </c>
      <c r="AI99" s="129">
        <f t="shared" si="116"/>
        <v>0</v>
      </c>
      <c r="AJ99" s="130" t="str">
        <f t="shared" si="81"/>
        <v>-</v>
      </c>
      <c r="AK99" s="133">
        <f t="shared" si="117"/>
        <v>0</v>
      </c>
      <c r="AL99" s="134">
        <f t="shared" si="118"/>
        <v>0</v>
      </c>
      <c r="AN99" s="128">
        <f t="shared" si="119"/>
        <v>0</v>
      </c>
      <c r="AO99" s="131">
        <f t="shared" si="26"/>
        <v>7.53</v>
      </c>
      <c r="AP99" s="130" t="str">
        <f t="shared" si="120"/>
        <v>-</v>
      </c>
      <c r="AQ99" s="131" t="str">
        <f t="shared" si="121"/>
        <v>-</v>
      </c>
      <c r="AR99" s="129" t="str">
        <f t="shared" si="122"/>
        <v>-</v>
      </c>
      <c r="AS99" s="196"/>
      <c r="AT99" s="132" t="str">
        <f t="shared" si="123"/>
        <v/>
      </c>
      <c r="AU99" s="129">
        <f t="shared" si="124"/>
        <v>0</v>
      </c>
      <c r="AV99" s="130" t="str">
        <f t="shared" si="82"/>
        <v>-</v>
      </c>
      <c r="AW99" s="133">
        <f t="shared" si="125"/>
        <v>0</v>
      </c>
      <c r="AX99" s="134">
        <f t="shared" si="126"/>
        <v>0</v>
      </c>
    </row>
    <row r="100" spans="1:50" ht="18.95" hidden="1" customHeight="1" outlineLevel="1" x14ac:dyDescent="0.2">
      <c r="A100" s="218">
        <f t="shared" si="21"/>
        <v>82</v>
      </c>
      <c r="B100" s="170"/>
      <c r="C100" s="185"/>
      <c r="D100" s="184"/>
      <c r="E100" s="216">
        <f>IF($G100=0,0,VLOOKUP(C100,'Cover Sheet'!$D$10:$F$22,3,0))</f>
        <v>0</v>
      </c>
      <c r="F100" s="217"/>
      <c r="G100" s="35">
        <f t="shared" si="105"/>
        <v>0</v>
      </c>
      <c r="H100" s="152">
        <f>IF($G100=0,0,VLOOKUP(F100,'Cover Sheet'!$D$10:$F$36,3,0))</f>
        <v>0</v>
      </c>
      <c r="I100" s="191"/>
      <c r="J100" s="33">
        <f>IF(I100=0,0,VLOOKUP(I100,'Cover Sheet'!$L$10:$M$13,2,0))</f>
        <v>0</v>
      </c>
      <c r="K100" s="34">
        <f t="shared" si="106"/>
        <v>0</v>
      </c>
      <c r="L100" s="191"/>
      <c r="M100" s="33">
        <f>IF(L100=0,0,VLOOKUP(L100,'Cover Sheet'!$L$14:$M$34,2,0))</f>
        <v>0</v>
      </c>
      <c r="N100" s="34">
        <f t="shared" si="107"/>
        <v>0</v>
      </c>
      <c r="O100" s="173"/>
      <c r="P100" s="42">
        <f>IF(L100="",0,VLOOKUP(L100,'Cover Sheet'!$L$14:$O$34,4,0))</f>
        <v>0</v>
      </c>
      <c r="Q100" s="43" t="str">
        <f t="shared" si="108"/>
        <v>-</v>
      </c>
      <c r="R100" s="193"/>
      <c r="S100" s="33">
        <f>IF(R100=0,0,VLOOKUP(R100,'Cover Sheet'!$L$14:$M$34,2,0))</f>
        <v>0</v>
      </c>
      <c r="T100" s="44">
        <f t="shared" si="109"/>
        <v>0</v>
      </c>
      <c r="U100" s="212"/>
      <c r="V100" s="42">
        <f>IF(R100="",0,VLOOKUP(R100,'Cover Sheet'!$L$14:$O$34,4,0))</f>
        <v>0</v>
      </c>
      <c r="W100" s="45" t="str">
        <f t="shared" si="110"/>
        <v>-</v>
      </c>
      <c r="X100" s="108">
        <f>IF(C100=0,0,VLOOKUP(C100,'Cover Sheet'!$D$10:$G$22,4,0))</f>
        <v>0</v>
      </c>
      <c r="Y100" s="49">
        <f>IF(F100=0,0,VLOOKUP(F100,'Cover Sheet'!$D$10:$G$36,4,0))</f>
        <v>0</v>
      </c>
      <c r="Z100" s="46"/>
      <c r="AB100" s="128">
        <f t="shared" si="111"/>
        <v>0</v>
      </c>
      <c r="AC100" s="131">
        <f t="shared" si="24"/>
        <v>7.53</v>
      </c>
      <c r="AD100" s="130" t="str">
        <f t="shared" si="112"/>
        <v>-</v>
      </c>
      <c r="AE100" s="131" t="str">
        <f t="shared" si="113"/>
        <v>-</v>
      </c>
      <c r="AF100" s="132" t="str">
        <f t="shared" si="114"/>
        <v>-</v>
      </c>
      <c r="AG100" s="196"/>
      <c r="AH100" s="132" t="str">
        <f t="shared" si="115"/>
        <v/>
      </c>
      <c r="AI100" s="129">
        <f t="shared" si="116"/>
        <v>0</v>
      </c>
      <c r="AJ100" s="130" t="str">
        <f t="shared" si="81"/>
        <v>-</v>
      </c>
      <c r="AK100" s="133">
        <f t="shared" si="117"/>
        <v>0</v>
      </c>
      <c r="AL100" s="134">
        <f t="shared" si="118"/>
        <v>0</v>
      </c>
      <c r="AN100" s="128">
        <f t="shared" si="119"/>
        <v>0</v>
      </c>
      <c r="AO100" s="131">
        <f t="shared" si="26"/>
        <v>7.53</v>
      </c>
      <c r="AP100" s="130" t="str">
        <f t="shared" si="120"/>
        <v>-</v>
      </c>
      <c r="AQ100" s="131" t="str">
        <f t="shared" si="121"/>
        <v>-</v>
      </c>
      <c r="AR100" s="129" t="str">
        <f t="shared" si="122"/>
        <v>-</v>
      </c>
      <c r="AS100" s="196"/>
      <c r="AT100" s="132" t="str">
        <f t="shared" si="123"/>
        <v/>
      </c>
      <c r="AU100" s="129">
        <f t="shared" si="124"/>
        <v>0</v>
      </c>
      <c r="AV100" s="130" t="str">
        <f t="shared" si="82"/>
        <v>-</v>
      </c>
      <c r="AW100" s="133">
        <f t="shared" si="125"/>
        <v>0</v>
      </c>
      <c r="AX100" s="134">
        <f t="shared" si="126"/>
        <v>0</v>
      </c>
    </row>
    <row r="101" spans="1:50" ht="18.95" hidden="1" customHeight="1" outlineLevel="1" x14ac:dyDescent="0.2">
      <c r="A101" s="218">
        <f t="shared" si="21"/>
        <v>83</v>
      </c>
      <c r="B101" s="170"/>
      <c r="C101" s="185"/>
      <c r="D101" s="184"/>
      <c r="E101" s="216">
        <f>IF($G101=0,0,VLOOKUP(C101,'Cover Sheet'!$D$10:$F$22,3,0))</f>
        <v>0</v>
      </c>
      <c r="F101" s="217"/>
      <c r="G101" s="35">
        <f t="shared" si="105"/>
        <v>0</v>
      </c>
      <c r="H101" s="152">
        <f>IF($G101=0,0,VLOOKUP(F101,'Cover Sheet'!$D$10:$F$36,3,0))</f>
        <v>0</v>
      </c>
      <c r="I101" s="191"/>
      <c r="J101" s="33">
        <f>IF(I101=0,0,VLOOKUP(I101,'Cover Sheet'!$L$10:$M$13,2,0))</f>
        <v>0</v>
      </c>
      <c r="K101" s="34">
        <f t="shared" si="106"/>
        <v>0</v>
      </c>
      <c r="L101" s="191"/>
      <c r="M101" s="33">
        <f>IF(L101=0,0,VLOOKUP(L101,'Cover Sheet'!$L$14:$M$34,2,0))</f>
        <v>0</v>
      </c>
      <c r="N101" s="34">
        <f t="shared" si="107"/>
        <v>0</v>
      </c>
      <c r="O101" s="173"/>
      <c r="P101" s="42">
        <f>IF(L101="",0,VLOOKUP(L101,'Cover Sheet'!$L$14:$O$34,4,0))</f>
        <v>0</v>
      </c>
      <c r="Q101" s="43" t="str">
        <f t="shared" si="108"/>
        <v>-</v>
      </c>
      <c r="R101" s="193"/>
      <c r="S101" s="33">
        <f>IF(R101=0,0,VLOOKUP(R101,'Cover Sheet'!$L$14:$M$34,2,0))</f>
        <v>0</v>
      </c>
      <c r="T101" s="44">
        <f t="shared" si="109"/>
        <v>0</v>
      </c>
      <c r="U101" s="212"/>
      <c r="V101" s="42">
        <f>IF(R101="",0,VLOOKUP(R101,'Cover Sheet'!$L$14:$O$34,4,0))</f>
        <v>0</v>
      </c>
      <c r="W101" s="45" t="str">
        <f t="shared" si="110"/>
        <v>-</v>
      </c>
      <c r="X101" s="108">
        <f>IF(C101=0,0,VLOOKUP(C101,'Cover Sheet'!$D$10:$G$22,4,0))</f>
        <v>0</v>
      </c>
      <c r="Y101" s="49">
        <f>IF(F101=0,0,VLOOKUP(F101,'Cover Sheet'!$D$10:$G$36,4,0))</f>
        <v>0</v>
      </c>
      <c r="Z101" s="46"/>
      <c r="AB101" s="128">
        <f t="shared" si="111"/>
        <v>0</v>
      </c>
      <c r="AC101" s="131">
        <f t="shared" si="24"/>
        <v>7.53</v>
      </c>
      <c r="AD101" s="130" t="str">
        <f t="shared" si="112"/>
        <v>-</v>
      </c>
      <c r="AE101" s="131" t="str">
        <f t="shared" si="113"/>
        <v>-</v>
      </c>
      <c r="AF101" s="132" t="str">
        <f t="shared" si="114"/>
        <v>-</v>
      </c>
      <c r="AG101" s="196"/>
      <c r="AH101" s="132" t="str">
        <f t="shared" si="115"/>
        <v/>
      </c>
      <c r="AI101" s="129">
        <f t="shared" si="116"/>
        <v>0</v>
      </c>
      <c r="AJ101" s="130" t="str">
        <f t="shared" si="81"/>
        <v>-</v>
      </c>
      <c r="AK101" s="133">
        <f t="shared" si="117"/>
        <v>0</v>
      </c>
      <c r="AL101" s="134">
        <f t="shared" si="118"/>
        <v>0</v>
      </c>
      <c r="AN101" s="128">
        <f t="shared" si="119"/>
        <v>0</v>
      </c>
      <c r="AO101" s="131">
        <f t="shared" si="26"/>
        <v>7.53</v>
      </c>
      <c r="AP101" s="130" t="str">
        <f t="shared" si="120"/>
        <v>-</v>
      </c>
      <c r="AQ101" s="131" t="str">
        <f t="shared" si="121"/>
        <v>-</v>
      </c>
      <c r="AR101" s="129" t="str">
        <f t="shared" si="122"/>
        <v>-</v>
      </c>
      <c r="AS101" s="196"/>
      <c r="AT101" s="132" t="str">
        <f t="shared" si="123"/>
        <v/>
      </c>
      <c r="AU101" s="129">
        <f t="shared" si="124"/>
        <v>0</v>
      </c>
      <c r="AV101" s="130" t="str">
        <f t="shared" si="82"/>
        <v>-</v>
      </c>
      <c r="AW101" s="133">
        <f t="shared" si="125"/>
        <v>0</v>
      </c>
      <c r="AX101" s="134">
        <f t="shared" si="126"/>
        <v>0</v>
      </c>
    </row>
    <row r="102" spans="1:50" ht="18" hidden="1" customHeight="1" outlineLevel="1" x14ac:dyDescent="0.2">
      <c r="A102" s="218">
        <f t="shared" si="21"/>
        <v>84</v>
      </c>
      <c r="B102" s="170"/>
      <c r="C102" s="186"/>
      <c r="D102" s="187"/>
      <c r="E102" s="216">
        <f>IF($G102=0,0,VLOOKUP(C102,'Cover Sheet'!$D$10:$F$22,3,0))</f>
        <v>0</v>
      </c>
      <c r="F102" s="217"/>
      <c r="G102" s="33">
        <f t="shared" si="105"/>
        <v>0</v>
      </c>
      <c r="H102" s="152">
        <f>IF($G102=0,0,VLOOKUP(F102,'Cover Sheet'!$D$10:$F$36,3,0))</f>
        <v>0</v>
      </c>
      <c r="I102" s="191"/>
      <c r="J102" s="33">
        <f>IF(I102=0,0,VLOOKUP(I102,'Cover Sheet'!$L$10:$M$13,2,0))</f>
        <v>0</v>
      </c>
      <c r="K102" s="34">
        <f t="shared" si="106"/>
        <v>0</v>
      </c>
      <c r="L102" s="191"/>
      <c r="M102" s="33">
        <f>IF(L102=0,0,VLOOKUP(L102,'Cover Sheet'!$L$14:$M$34,2,0))</f>
        <v>0</v>
      </c>
      <c r="N102" s="34">
        <f t="shared" si="107"/>
        <v>0</v>
      </c>
      <c r="O102" s="173"/>
      <c r="P102" s="42">
        <f>IF(L102="",0,VLOOKUP(L102,'Cover Sheet'!$L$14:$O$34,4,0))</f>
        <v>0</v>
      </c>
      <c r="Q102" s="43" t="str">
        <f t="shared" si="108"/>
        <v>-</v>
      </c>
      <c r="R102" s="193"/>
      <c r="S102" s="33">
        <f>IF(R102=0,0,VLOOKUP(R102,'Cover Sheet'!$L$14:$M$34,2,0))</f>
        <v>0</v>
      </c>
      <c r="T102" s="44">
        <f t="shared" si="109"/>
        <v>0</v>
      </c>
      <c r="U102" s="212"/>
      <c r="V102" s="42">
        <f>IF(R102="",0,VLOOKUP(R102,'Cover Sheet'!$L$14:$O$34,4,0))</f>
        <v>0</v>
      </c>
      <c r="W102" s="45" t="str">
        <f t="shared" si="110"/>
        <v>-</v>
      </c>
      <c r="X102" s="108">
        <f>IF(C102=0,0,VLOOKUP(C102,'Cover Sheet'!$D$10:$G$22,4,0))</f>
        <v>0</v>
      </c>
      <c r="Y102" s="49">
        <f>IF(F102=0,0,VLOOKUP(F102,'Cover Sheet'!$D$10:$G$36,4,0))</f>
        <v>0</v>
      </c>
      <c r="Z102" s="46"/>
      <c r="AB102" s="128">
        <f t="shared" si="111"/>
        <v>0</v>
      </c>
      <c r="AC102" s="131">
        <f t="shared" si="24"/>
        <v>7.53</v>
      </c>
      <c r="AD102" s="130" t="str">
        <f t="shared" si="112"/>
        <v>-</v>
      </c>
      <c r="AE102" s="131" t="str">
        <f t="shared" si="113"/>
        <v>-</v>
      </c>
      <c r="AF102" s="132" t="str">
        <f t="shared" si="114"/>
        <v>-</v>
      </c>
      <c r="AG102" s="196"/>
      <c r="AH102" s="132" t="str">
        <f t="shared" si="115"/>
        <v/>
      </c>
      <c r="AI102" s="129">
        <f t="shared" si="116"/>
        <v>0</v>
      </c>
      <c r="AJ102" s="130" t="str">
        <f t="shared" si="81"/>
        <v>-</v>
      </c>
      <c r="AK102" s="133">
        <f t="shared" si="117"/>
        <v>0</v>
      </c>
      <c r="AL102" s="134">
        <f t="shared" si="118"/>
        <v>0</v>
      </c>
      <c r="AN102" s="128">
        <f t="shared" si="119"/>
        <v>0</v>
      </c>
      <c r="AO102" s="131">
        <f t="shared" si="26"/>
        <v>7.53</v>
      </c>
      <c r="AP102" s="130" t="str">
        <f t="shared" si="120"/>
        <v>-</v>
      </c>
      <c r="AQ102" s="131" t="str">
        <f t="shared" si="121"/>
        <v>-</v>
      </c>
      <c r="AR102" s="129" t="str">
        <f t="shared" si="122"/>
        <v>-</v>
      </c>
      <c r="AS102" s="196"/>
      <c r="AT102" s="132" t="str">
        <f t="shared" si="123"/>
        <v/>
      </c>
      <c r="AU102" s="129">
        <f t="shared" si="124"/>
        <v>0</v>
      </c>
      <c r="AV102" s="130" t="str">
        <f t="shared" si="82"/>
        <v>-</v>
      </c>
      <c r="AW102" s="133">
        <f t="shared" si="125"/>
        <v>0</v>
      </c>
      <c r="AX102" s="134">
        <f t="shared" si="126"/>
        <v>0</v>
      </c>
    </row>
    <row r="103" spans="1:50" ht="18.75" hidden="1" customHeight="1" outlineLevel="1" x14ac:dyDescent="0.2">
      <c r="A103" s="218">
        <f t="shared" si="21"/>
        <v>85</v>
      </c>
      <c r="B103" s="170"/>
      <c r="C103" s="185"/>
      <c r="D103" s="184"/>
      <c r="E103" s="216">
        <f>IF($G103=0,0,VLOOKUP(C103,'Cover Sheet'!$D$10:$F$22,3,0))</f>
        <v>0</v>
      </c>
      <c r="F103" s="217"/>
      <c r="G103" s="35">
        <f t="shared" si="83"/>
        <v>0</v>
      </c>
      <c r="H103" s="152">
        <f>IF($G103=0,0,VLOOKUP(F103,'Cover Sheet'!$D$10:$F$36,3,0))</f>
        <v>0</v>
      </c>
      <c r="I103" s="191"/>
      <c r="J103" s="33">
        <f>IF(I103=0,0,VLOOKUP(I103,'Cover Sheet'!$L$10:$M$13,2,0))</f>
        <v>0</v>
      </c>
      <c r="K103" s="34">
        <f t="shared" si="84"/>
        <v>0</v>
      </c>
      <c r="L103" s="191"/>
      <c r="M103" s="33">
        <f>IF(L103=0,0,VLOOKUP(L103,'Cover Sheet'!$L$14:$M$34,2,0))</f>
        <v>0</v>
      </c>
      <c r="N103" s="34">
        <f t="shared" si="85"/>
        <v>0</v>
      </c>
      <c r="O103" s="173"/>
      <c r="P103" s="42">
        <f>IF(L103="",0,VLOOKUP(L103,'Cover Sheet'!$L$14:$O$34,4,0))</f>
        <v>0</v>
      </c>
      <c r="Q103" s="43" t="str">
        <f t="shared" si="86"/>
        <v>-</v>
      </c>
      <c r="R103" s="193"/>
      <c r="S103" s="33">
        <f>IF(R103=0,0,VLOOKUP(R103,'Cover Sheet'!$L$14:$M$34,2,0))</f>
        <v>0</v>
      </c>
      <c r="T103" s="44">
        <f t="shared" si="87"/>
        <v>0</v>
      </c>
      <c r="U103" s="212"/>
      <c r="V103" s="42">
        <f>IF(R103="",0,VLOOKUP(R103,'Cover Sheet'!$L$14:$O$34,4,0))</f>
        <v>0</v>
      </c>
      <c r="W103" s="45" t="str">
        <f t="shared" si="88"/>
        <v>-</v>
      </c>
      <c r="X103" s="108">
        <f>IF(C103=0,0,VLOOKUP(C103,'Cover Sheet'!$D$10:$G$22,4,0))</f>
        <v>0</v>
      </c>
      <c r="Y103" s="49">
        <f>IF(F103=0,0,VLOOKUP(F103,'Cover Sheet'!$D$10:$G$36,4,0))</f>
        <v>0</v>
      </c>
      <c r="Z103" s="46"/>
      <c r="AB103" s="128">
        <f t="shared" si="89"/>
        <v>0</v>
      </c>
      <c r="AC103" s="131">
        <f t="shared" si="24"/>
        <v>7.53</v>
      </c>
      <c r="AD103" s="130" t="str">
        <f t="shared" si="90"/>
        <v>-</v>
      </c>
      <c r="AE103" s="131" t="str">
        <f t="shared" si="103"/>
        <v>-</v>
      </c>
      <c r="AF103" s="132" t="str">
        <f t="shared" si="91"/>
        <v>-</v>
      </c>
      <c r="AG103" s="196"/>
      <c r="AH103" s="132" t="str">
        <f t="shared" si="92"/>
        <v/>
      </c>
      <c r="AI103" s="129">
        <f t="shared" si="93"/>
        <v>0</v>
      </c>
      <c r="AJ103" s="130" t="str">
        <f t="shared" si="81"/>
        <v>-</v>
      </c>
      <c r="AK103" s="133">
        <f t="shared" si="94"/>
        <v>0</v>
      </c>
      <c r="AL103" s="134">
        <f t="shared" si="95"/>
        <v>0</v>
      </c>
      <c r="AN103" s="128">
        <f t="shared" si="96"/>
        <v>0</v>
      </c>
      <c r="AO103" s="131">
        <f t="shared" si="26"/>
        <v>7.53</v>
      </c>
      <c r="AP103" s="130" t="str">
        <f t="shared" si="97"/>
        <v>-</v>
      </c>
      <c r="AQ103" s="131" t="str">
        <f t="shared" si="104"/>
        <v>-</v>
      </c>
      <c r="AR103" s="129" t="str">
        <f t="shared" si="98"/>
        <v>-</v>
      </c>
      <c r="AS103" s="196"/>
      <c r="AT103" s="132" t="str">
        <f t="shared" si="99"/>
        <v/>
      </c>
      <c r="AU103" s="129">
        <f t="shared" si="100"/>
        <v>0</v>
      </c>
      <c r="AV103" s="130" t="str">
        <f t="shared" si="82"/>
        <v>-</v>
      </c>
      <c r="AW103" s="133">
        <f t="shared" si="101"/>
        <v>0</v>
      </c>
      <c r="AX103" s="134">
        <f t="shared" si="102"/>
        <v>0</v>
      </c>
    </row>
    <row r="104" spans="1:50" ht="18" hidden="1" customHeight="1" outlineLevel="1" x14ac:dyDescent="0.2">
      <c r="A104" s="218">
        <f t="shared" si="21"/>
        <v>86</v>
      </c>
      <c r="B104" s="170"/>
      <c r="C104" s="185"/>
      <c r="D104" s="184"/>
      <c r="E104" s="216">
        <f>IF($G104=0,0,VLOOKUP(C104,'Cover Sheet'!$D$10:$F$22,3,0))</f>
        <v>0</v>
      </c>
      <c r="F104" s="217"/>
      <c r="G104" s="35">
        <f t="shared" si="83"/>
        <v>0</v>
      </c>
      <c r="H104" s="152">
        <f>IF($G104=0,0,VLOOKUP(F104,'Cover Sheet'!$D$10:$F$36,3,0))</f>
        <v>0</v>
      </c>
      <c r="I104" s="191"/>
      <c r="J104" s="33">
        <f>IF(I104=0,0,VLOOKUP(I104,'Cover Sheet'!$L$10:$M$13,2,0))</f>
        <v>0</v>
      </c>
      <c r="K104" s="34">
        <f t="shared" si="84"/>
        <v>0</v>
      </c>
      <c r="L104" s="191"/>
      <c r="M104" s="33">
        <f>IF(L104=0,0,VLOOKUP(L104,'Cover Sheet'!$L$14:$M$34,2,0))</f>
        <v>0</v>
      </c>
      <c r="N104" s="34">
        <f t="shared" si="85"/>
        <v>0</v>
      </c>
      <c r="O104" s="173"/>
      <c r="P104" s="42">
        <f>IF(L104="",0,VLOOKUP(L104,'Cover Sheet'!$L$14:$O$34,4,0))</f>
        <v>0</v>
      </c>
      <c r="Q104" s="43" t="str">
        <f t="shared" si="86"/>
        <v>-</v>
      </c>
      <c r="R104" s="193"/>
      <c r="S104" s="33">
        <f>IF(R104=0,0,VLOOKUP(R104,'Cover Sheet'!$L$14:$M$34,2,0))</f>
        <v>0</v>
      </c>
      <c r="T104" s="44">
        <f t="shared" si="87"/>
        <v>0</v>
      </c>
      <c r="U104" s="212"/>
      <c r="V104" s="42">
        <f>IF(R104="",0,VLOOKUP(R104,'Cover Sheet'!$L$14:$O$34,4,0))</f>
        <v>0</v>
      </c>
      <c r="W104" s="45" t="str">
        <f t="shared" si="88"/>
        <v>-</v>
      </c>
      <c r="X104" s="108">
        <f>IF(C104=0,0,VLOOKUP(C104,'Cover Sheet'!$D$10:$G$22,4,0))</f>
        <v>0</v>
      </c>
      <c r="Y104" s="49">
        <f>IF(F104=0,0,VLOOKUP(F104,'Cover Sheet'!$D$10:$G$36,4,0))</f>
        <v>0</v>
      </c>
      <c r="Z104" s="46"/>
      <c r="AB104" s="128">
        <f t="shared" si="89"/>
        <v>0</v>
      </c>
      <c r="AC104" s="131">
        <f t="shared" si="24"/>
        <v>7.53</v>
      </c>
      <c r="AD104" s="130" t="str">
        <f t="shared" si="90"/>
        <v>-</v>
      </c>
      <c r="AE104" s="131" t="str">
        <f t="shared" si="103"/>
        <v>-</v>
      </c>
      <c r="AF104" s="132" t="str">
        <f t="shared" si="91"/>
        <v>-</v>
      </c>
      <c r="AG104" s="196"/>
      <c r="AH104" s="132" t="str">
        <f t="shared" si="92"/>
        <v/>
      </c>
      <c r="AI104" s="129">
        <f t="shared" si="93"/>
        <v>0</v>
      </c>
      <c r="AJ104" s="130" t="str">
        <f t="shared" si="81"/>
        <v>-</v>
      </c>
      <c r="AK104" s="133">
        <f t="shared" si="94"/>
        <v>0</v>
      </c>
      <c r="AL104" s="134">
        <f t="shared" si="95"/>
        <v>0</v>
      </c>
      <c r="AN104" s="128">
        <f t="shared" si="96"/>
        <v>0</v>
      </c>
      <c r="AO104" s="131">
        <f t="shared" si="26"/>
        <v>7.53</v>
      </c>
      <c r="AP104" s="130" t="str">
        <f t="shared" si="97"/>
        <v>-</v>
      </c>
      <c r="AQ104" s="131" t="str">
        <f t="shared" si="104"/>
        <v>-</v>
      </c>
      <c r="AR104" s="129" t="str">
        <f t="shared" si="98"/>
        <v>-</v>
      </c>
      <c r="AS104" s="196"/>
      <c r="AT104" s="132" t="str">
        <f t="shared" si="99"/>
        <v/>
      </c>
      <c r="AU104" s="129">
        <f t="shared" si="100"/>
        <v>0</v>
      </c>
      <c r="AV104" s="130" t="str">
        <f t="shared" si="82"/>
        <v>-</v>
      </c>
      <c r="AW104" s="133">
        <f t="shared" si="101"/>
        <v>0</v>
      </c>
      <c r="AX104" s="134">
        <f t="shared" si="102"/>
        <v>0</v>
      </c>
    </row>
    <row r="105" spans="1:50" ht="18.75" hidden="1" customHeight="1" outlineLevel="1" x14ac:dyDescent="0.2">
      <c r="A105" s="218">
        <f t="shared" si="21"/>
        <v>87</v>
      </c>
      <c r="B105" s="170"/>
      <c r="C105" s="185"/>
      <c r="D105" s="184"/>
      <c r="E105" s="216">
        <f>IF($G105=0,0,VLOOKUP(C105,'Cover Sheet'!$D$10:$F$22,3,0))</f>
        <v>0</v>
      </c>
      <c r="F105" s="217"/>
      <c r="G105" s="35">
        <f t="shared" si="83"/>
        <v>0</v>
      </c>
      <c r="H105" s="152">
        <f>IF($G105=0,0,VLOOKUP(F105,'Cover Sheet'!$D$10:$F$36,3,0))</f>
        <v>0</v>
      </c>
      <c r="I105" s="191"/>
      <c r="J105" s="33">
        <f>IF(I105=0,0,VLOOKUP(I105,'Cover Sheet'!$L$10:$M$13,2,0))</f>
        <v>0</v>
      </c>
      <c r="K105" s="34">
        <f t="shared" si="84"/>
        <v>0</v>
      </c>
      <c r="L105" s="191"/>
      <c r="M105" s="33">
        <f>IF(L105=0,0,VLOOKUP(L105,'Cover Sheet'!$L$14:$M$34,2,0))</f>
        <v>0</v>
      </c>
      <c r="N105" s="34">
        <f t="shared" si="85"/>
        <v>0</v>
      </c>
      <c r="O105" s="173"/>
      <c r="P105" s="42">
        <f>IF(L105="",0,VLOOKUP(L105,'Cover Sheet'!$L$14:$O$34,4,0))</f>
        <v>0</v>
      </c>
      <c r="Q105" s="43" t="str">
        <f t="shared" si="86"/>
        <v>-</v>
      </c>
      <c r="R105" s="193"/>
      <c r="S105" s="33">
        <f>IF(R105=0,0,VLOOKUP(R105,'Cover Sheet'!$L$14:$M$34,2,0))</f>
        <v>0</v>
      </c>
      <c r="T105" s="44">
        <f t="shared" si="87"/>
        <v>0</v>
      </c>
      <c r="U105" s="212"/>
      <c r="V105" s="42">
        <f>IF(R105="",0,VLOOKUP(R105,'Cover Sheet'!$L$14:$O$34,4,0))</f>
        <v>0</v>
      </c>
      <c r="W105" s="45" t="str">
        <f t="shared" si="88"/>
        <v>-</v>
      </c>
      <c r="X105" s="108">
        <f>IF(C105=0,0,VLOOKUP(C105,'Cover Sheet'!$D$10:$G$22,4,0))</f>
        <v>0</v>
      </c>
      <c r="Y105" s="49">
        <f>IF(F105=0,0,VLOOKUP(F105,'Cover Sheet'!$D$10:$G$36,4,0))</f>
        <v>0</v>
      </c>
      <c r="Z105" s="46"/>
      <c r="AB105" s="128">
        <f t="shared" si="89"/>
        <v>0</v>
      </c>
      <c r="AC105" s="131">
        <f t="shared" si="24"/>
        <v>7.53</v>
      </c>
      <c r="AD105" s="130" t="str">
        <f t="shared" si="90"/>
        <v>-</v>
      </c>
      <c r="AE105" s="131" t="str">
        <f t="shared" si="103"/>
        <v>-</v>
      </c>
      <c r="AF105" s="132" t="str">
        <f t="shared" si="91"/>
        <v>-</v>
      </c>
      <c r="AG105" s="196"/>
      <c r="AH105" s="132" t="str">
        <f t="shared" si="92"/>
        <v/>
      </c>
      <c r="AI105" s="129">
        <f t="shared" si="93"/>
        <v>0</v>
      </c>
      <c r="AJ105" s="130" t="str">
        <f t="shared" si="81"/>
        <v>-</v>
      </c>
      <c r="AK105" s="133">
        <f t="shared" si="94"/>
        <v>0</v>
      </c>
      <c r="AL105" s="134">
        <f t="shared" si="95"/>
        <v>0</v>
      </c>
      <c r="AN105" s="128">
        <f t="shared" si="96"/>
        <v>0</v>
      </c>
      <c r="AO105" s="131">
        <f t="shared" si="26"/>
        <v>7.53</v>
      </c>
      <c r="AP105" s="130" t="str">
        <f t="shared" si="97"/>
        <v>-</v>
      </c>
      <c r="AQ105" s="131" t="str">
        <f t="shared" si="104"/>
        <v>-</v>
      </c>
      <c r="AR105" s="129" t="str">
        <f t="shared" si="98"/>
        <v>-</v>
      </c>
      <c r="AS105" s="196"/>
      <c r="AT105" s="132" t="str">
        <f t="shared" si="99"/>
        <v/>
      </c>
      <c r="AU105" s="129">
        <f t="shared" si="100"/>
        <v>0</v>
      </c>
      <c r="AV105" s="130" t="str">
        <f t="shared" si="82"/>
        <v>-</v>
      </c>
      <c r="AW105" s="133">
        <f t="shared" si="101"/>
        <v>0</v>
      </c>
      <c r="AX105" s="134">
        <f t="shared" si="102"/>
        <v>0</v>
      </c>
    </row>
    <row r="106" spans="1:50" ht="18" hidden="1" customHeight="1" outlineLevel="1" x14ac:dyDescent="0.2">
      <c r="A106" s="218">
        <f t="shared" si="21"/>
        <v>88</v>
      </c>
      <c r="B106" s="170"/>
      <c r="C106" s="185"/>
      <c r="D106" s="184"/>
      <c r="E106" s="216">
        <f>IF($G106=0,0,VLOOKUP(C106,'Cover Sheet'!$D$10:$F$22,3,0))</f>
        <v>0</v>
      </c>
      <c r="F106" s="217"/>
      <c r="G106" s="35">
        <f t="shared" si="83"/>
        <v>0</v>
      </c>
      <c r="H106" s="152">
        <f>IF($G106=0,0,VLOOKUP(F106,'Cover Sheet'!$D$10:$F$36,3,0))</f>
        <v>0</v>
      </c>
      <c r="I106" s="191"/>
      <c r="J106" s="33">
        <f>IF(I106=0,0,VLOOKUP(I106,'Cover Sheet'!$L$10:$M$13,2,0))</f>
        <v>0</v>
      </c>
      <c r="K106" s="34">
        <f t="shared" si="84"/>
        <v>0</v>
      </c>
      <c r="L106" s="191"/>
      <c r="M106" s="33">
        <f>IF(L106=0,0,VLOOKUP(L106,'Cover Sheet'!$L$14:$M$34,2,0))</f>
        <v>0</v>
      </c>
      <c r="N106" s="34">
        <f t="shared" si="85"/>
        <v>0</v>
      </c>
      <c r="O106" s="173"/>
      <c r="P106" s="42">
        <f>IF(L106="",0,VLOOKUP(L106,'Cover Sheet'!$L$14:$O$34,4,0))</f>
        <v>0</v>
      </c>
      <c r="Q106" s="43" t="str">
        <f t="shared" si="86"/>
        <v>-</v>
      </c>
      <c r="R106" s="193"/>
      <c r="S106" s="33">
        <f>IF(R106=0,0,VLOOKUP(R106,'Cover Sheet'!$L$14:$M$34,2,0))</f>
        <v>0</v>
      </c>
      <c r="T106" s="44">
        <f t="shared" si="87"/>
        <v>0</v>
      </c>
      <c r="U106" s="212"/>
      <c r="V106" s="42">
        <f>IF(R106="",0,VLOOKUP(R106,'Cover Sheet'!$L$14:$O$34,4,0))</f>
        <v>0</v>
      </c>
      <c r="W106" s="45" t="str">
        <f t="shared" si="88"/>
        <v>-</v>
      </c>
      <c r="X106" s="108">
        <f>IF(C106=0,0,VLOOKUP(C106,'Cover Sheet'!$D$10:$G$22,4,0))</f>
        <v>0</v>
      </c>
      <c r="Y106" s="49">
        <f>IF(F106=0,0,VLOOKUP(F106,'Cover Sheet'!$D$10:$G$36,4,0))</f>
        <v>0</v>
      </c>
      <c r="Z106" s="46"/>
      <c r="AB106" s="128">
        <f t="shared" si="89"/>
        <v>0</v>
      </c>
      <c r="AC106" s="131">
        <f t="shared" si="24"/>
        <v>7.53</v>
      </c>
      <c r="AD106" s="130" t="str">
        <f t="shared" si="90"/>
        <v>-</v>
      </c>
      <c r="AE106" s="131" t="str">
        <f t="shared" si="103"/>
        <v>-</v>
      </c>
      <c r="AF106" s="132" t="str">
        <f t="shared" si="91"/>
        <v>-</v>
      </c>
      <c r="AG106" s="196"/>
      <c r="AH106" s="132" t="str">
        <f t="shared" si="92"/>
        <v/>
      </c>
      <c r="AI106" s="129">
        <f t="shared" si="93"/>
        <v>0</v>
      </c>
      <c r="AJ106" s="130" t="str">
        <f t="shared" si="81"/>
        <v>-</v>
      </c>
      <c r="AK106" s="133">
        <f t="shared" si="94"/>
        <v>0</v>
      </c>
      <c r="AL106" s="134">
        <f t="shared" si="95"/>
        <v>0</v>
      </c>
      <c r="AN106" s="128">
        <f t="shared" si="96"/>
        <v>0</v>
      </c>
      <c r="AO106" s="131">
        <f t="shared" si="26"/>
        <v>7.53</v>
      </c>
      <c r="AP106" s="130" t="str">
        <f t="shared" si="97"/>
        <v>-</v>
      </c>
      <c r="AQ106" s="131" t="str">
        <f t="shared" si="104"/>
        <v>-</v>
      </c>
      <c r="AR106" s="129" t="str">
        <f t="shared" si="98"/>
        <v>-</v>
      </c>
      <c r="AS106" s="196"/>
      <c r="AT106" s="132" t="str">
        <f t="shared" si="99"/>
        <v/>
      </c>
      <c r="AU106" s="129">
        <f t="shared" si="100"/>
        <v>0</v>
      </c>
      <c r="AV106" s="130" t="str">
        <f t="shared" si="82"/>
        <v>-</v>
      </c>
      <c r="AW106" s="133">
        <f t="shared" si="101"/>
        <v>0</v>
      </c>
      <c r="AX106" s="134">
        <f t="shared" si="102"/>
        <v>0</v>
      </c>
    </row>
    <row r="107" spans="1:50" ht="18.75" hidden="1" customHeight="1" outlineLevel="1" x14ac:dyDescent="0.2">
      <c r="A107" s="218">
        <f t="shared" si="21"/>
        <v>89</v>
      </c>
      <c r="B107" s="170"/>
      <c r="C107" s="185"/>
      <c r="D107" s="184"/>
      <c r="E107" s="216">
        <f>IF($G107=0,0,VLOOKUP(C107,'Cover Sheet'!$D$10:$F$22,3,0))</f>
        <v>0</v>
      </c>
      <c r="F107" s="217"/>
      <c r="G107" s="35">
        <f t="shared" si="83"/>
        <v>0</v>
      </c>
      <c r="H107" s="152">
        <f>IF($G107=0,0,VLOOKUP(F107,'Cover Sheet'!$D$10:$F$36,3,0))</f>
        <v>0</v>
      </c>
      <c r="I107" s="191"/>
      <c r="J107" s="33">
        <f>IF(I107=0,0,VLOOKUP(I107,'Cover Sheet'!$L$10:$M$13,2,0))</f>
        <v>0</v>
      </c>
      <c r="K107" s="34">
        <f t="shared" si="84"/>
        <v>0</v>
      </c>
      <c r="L107" s="191"/>
      <c r="M107" s="33">
        <f>IF(L107=0,0,VLOOKUP(L107,'Cover Sheet'!$L$14:$M$34,2,0))</f>
        <v>0</v>
      </c>
      <c r="N107" s="34">
        <f t="shared" si="85"/>
        <v>0</v>
      </c>
      <c r="O107" s="173"/>
      <c r="P107" s="42">
        <f>IF(L107="",0,VLOOKUP(L107,'Cover Sheet'!$L$14:$O$34,4,0))</f>
        <v>0</v>
      </c>
      <c r="Q107" s="43" t="str">
        <f t="shared" si="86"/>
        <v>-</v>
      </c>
      <c r="R107" s="193"/>
      <c r="S107" s="33">
        <f>IF(R107=0,0,VLOOKUP(R107,'Cover Sheet'!$L$14:$M$34,2,0))</f>
        <v>0</v>
      </c>
      <c r="T107" s="44">
        <f t="shared" si="87"/>
        <v>0</v>
      </c>
      <c r="U107" s="212"/>
      <c r="V107" s="42">
        <f>IF(R107="",0,VLOOKUP(R107,'Cover Sheet'!$L$14:$O$34,4,0))</f>
        <v>0</v>
      </c>
      <c r="W107" s="45" t="str">
        <f t="shared" si="88"/>
        <v>-</v>
      </c>
      <c r="X107" s="108">
        <f>IF(C107=0,0,VLOOKUP(C107,'Cover Sheet'!$D$10:$G$22,4,0))</f>
        <v>0</v>
      </c>
      <c r="Y107" s="49">
        <f>IF(F107=0,0,VLOOKUP(F107,'Cover Sheet'!$D$10:$G$36,4,0))</f>
        <v>0</v>
      </c>
      <c r="Z107" s="46"/>
      <c r="AB107" s="128">
        <f t="shared" si="89"/>
        <v>0</v>
      </c>
      <c r="AC107" s="131">
        <f t="shared" si="24"/>
        <v>7.53</v>
      </c>
      <c r="AD107" s="130" t="str">
        <f t="shared" si="90"/>
        <v>-</v>
      </c>
      <c r="AE107" s="131" t="str">
        <f t="shared" si="103"/>
        <v>-</v>
      </c>
      <c r="AF107" s="132" t="str">
        <f t="shared" si="91"/>
        <v>-</v>
      </c>
      <c r="AG107" s="196"/>
      <c r="AH107" s="132" t="str">
        <f t="shared" si="92"/>
        <v/>
      </c>
      <c r="AI107" s="129">
        <f t="shared" si="93"/>
        <v>0</v>
      </c>
      <c r="AJ107" s="130" t="str">
        <f t="shared" si="81"/>
        <v>-</v>
      </c>
      <c r="AK107" s="133">
        <f t="shared" si="94"/>
        <v>0</v>
      </c>
      <c r="AL107" s="134">
        <f t="shared" si="95"/>
        <v>0</v>
      </c>
      <c r="AN107" s="128">
        <f t="shared" si="96"/>
        <v>0</v>
      </c>
      <c r="AO107" s="131">
        <f t="shared" si="26"/>
        <v>7.53</v>
      </c>
      <c r="AP107" s="130" t="str">
        <f t="shared" si="97"/>
        <v>-</v>
      </c>
      <c r="AQ107" s="131" t="str">
        <f t="shared" si="104"/>
        <v>-</v>
      </c>
      <c r="AR107" s="129" t="str">
        <f t="shared" si="98"/>
        <v>-</v>
      </c>
      <c r="AS107" s="196"/>
      <c r="AT107" s="132" t="str">
        <f t="shared" si="99"/>
        <v/>
      </c>
      <c r="AU107" s="129">
        <f t="shared" si="100"/>
        <v>0</v>
      </c>
      <c r="AV107" s="130" t="str">
        <f t="shared" si="82"/>
        <v>-</v>
      </c>
      <c r="AW107" s="133">
        <f t="shared" si="101"/>
        <v>0</v>
      </c>
      <c r="AX107" s="134">
        <f t="shared" si="102"/>
        <v>0</v>
      </c>
    </row>
    <row r="108" spans="1:50" ht="18" hidden="1" customHeight="1" outlineLevel="1" x14ac:dyDescent="0.2">
      <c r="A108" s="218">
        <f t="shared" si="21"/>
        <v>90</v>
      </c>
      <c r="B108" s="170"/>
      <c r="C108" s="186"/>
      <c r="D108" s="187"/>
      <c r="E108" s="216">
        <f>IF($G108=0,0,VLOOKUP(C108,'Cover Sheet'!$D$10:$F$22,3,0))</f>
        <v>0</v>
      </c>
      <c r="F108" s="217"/>
      <c r="G108" s="33">
        <f t="shared" si="83"/>
        <v>0</v>
      </c>
      <c r="H108" s="152">
        <f>IF($G108=0,0,VLOOKUP(F108,'Cover Sheet'!$D$10:$F$36,3,0))</f>
        <v>0</v>
      </c>
      <c r="I108" s="191"/>
      <c r="J108" s="33">
        <f>IF(I108=0,0,VLOOKUP(I108,'Cover Sheet'!$L$10:$M$13,2,0))</f>
        <v>0</v>
      </c>
      <c r="K108" s="34">
        <f t="shared" si="84"/>
        <v>0</v>
      </c>
      <c r="L108" s="191"/>
      <c r="M108" s="33">
        <f>IF(L108=0,0,VLOOKUP(L108,'Cover Sheet'!$L$14:$M$34,2,0))</f>
        <v>0</v>
      </c>
      <c r="N108" s="34">
        <f t="shared" si="85"/>
        <v>0</v>
      </c>
      <c r="O108" s="173"/>
      <c r="P108" s="42">
        <f>IF(L108="",0,VLOOKUP(L108,'Cover Sheet'!$L$14:$O$34,4,0))</f>
        <v>0</v>
      </c>
      <c r="Q108" s="43" t="str">
        <f t="shared" si="86"/>
        <v>-</v>
      </c>
      <c r="R108" s="193"/>
      <c r="S108" s="33">
        <f>IF(R108=0,0,VLOOKUP(R108,'Cover Sheet'!$L$14:$M$34,2,0))</f>
        <v>0</v>
      </c>
      <c r="T108" s="44">
        <f t="shared" si="87"/>
        <v>0</v>
      </c>
      <c r="U108" s="212"/>
      <c r="V108" s="42">
        <f>IF(R108="",0,VLOOKUP(R108,'Cover Sheet'!$L$14:$O$34,4,0))</f>
        <v>0</v>
      </c>
      <c r="W108" s="45" t="str">
        <f t="shared" si="88"/>
        <v>-</v>
      </c>
      <c r="X108" s="108">
        <f>IF(C108=0,0,VLOOKUP(C108,'Cover Sheet'!$D$10:$G$22,4,0))</f>
        <v>0</v>
      </c>
      <c r="Y108" s="49">
        <f>IF(F108=0,0,VLOOKUP(F108,'Cover Sheet'!$D$10:$G$36,4,0))</f>
        <v>0</v>
      </c>
      <c r="Z108" s="46"/>
      <c r="AB108" s="128">
        <f t="shared" si="89"/>
        <v>0</v>
      </c>
      <c r="AC108" s="131">
        <f t="shared" si="24"/>
        <v>7.53</v>
      </c>
      <c r="AD108" s="130" t="str">
        <f t="shared" si="90"/>
        <v>-</v>
      </c>
      <c r="AE108" s="131" t="str">
        <f t="shared" si="103"/>
        <v>-</v>
      </c>
      <c r="AF108" s="132" t="str">
        <f t="shared" si="91"/>
        <v>-</v>
      </c>
      <c r="AG108" s="196"/>
      <c r="AH108" s="132" t="str">
        <f t="shared" si="92"/>
        <v/>
      </c>
      <c r="AI108" s="129">
        <f t="shared" si="93"/>
        <v>0</v>
      </c>
      <c r="AJ108" s="130" t="str">
        <f t="shared" si="81"/>
        <v>-</v>
      </c>
      <c r="AK108" s="133">
        <f t="shared" si="94"/>
        <v>0</v>
      </c>
      <c r="AL108" s="134">
        <f t="shared" si="95"/>
        <v>0</v>
      </c>
      <c r="AN108" s="128">
        <f t="shared" si="96"/>
        <v>0</v>
      </c>
      <c r="AO108" s="131">
        <f t="shared" si="26"/>
        <v>7.53</v>
      </c>
      <c r="AP108" s="130" t="str">
        <f t="shared" si="97"/>
        <v>-</v>
      </c>
      <c r="AQ108" s="131" t="str">
        <f t="shared" si="104"/>
        <v>-</v>
      </c>
      <c r="AR108" s="129" t="str">
        <f t="shared" si="98"/>
        <v>-</v>
      </c>
      <c r="AS108" s="196"/>
      <c r="AT108" s="132" t="str">
        <f t="shared" si="99"/>
        <v/>
      </c>
      <c r="AU108" s="129">
        <f t="shared" si="100"/>
        <v>0</v>
      </c>
      <c r="AV108" s="130" t="str">
        <f t="shared" si="82"/>
        <v>-</v>
      </c>
      <c r="AW108" s="133">
        <f t="shared" si="101"/>
        <v>0</v>
      </c>
      <c r="AX108" s="134">
        <f t="shared" si="102"/>
        <v>0</v>
      </c>
    </row>
    <row r="109" spans="1:50" ht="18" hidden="1" customHeight="1" outlineLevel="1" x14ac:dyDescent="0.2">
      <c r="A109" s="218">
        <f t="shared" si="21"/>
        <v>91</v>
      </c>
      <c r="B109" s="170"/>
      <c r="C109" s="186"/>
      <c r="D109" s="187"/>
      <c r="E109" s="216">
        <f>IF($G109=0,0,VLOOKUP(C109,'Cover Sheet'!$D$10:$F$22,3,0))</f>
        <v>0</v>
      </c>
      <c r="F109" s="217"/>
      <c r="G109" s="33">
        <f t="shared" si="83"/>
        <v>0</v>
      </c>
      <c r="H109" s="152">
        <f>IF($G109=0,0,VLOOKUP(F109,'Cover Sheet'!$D$10:$F$36,3,0))</f>
        <v>0</v>
      </c>
      <c r="I109" s="191"/>
      <c r="J109" s="33">
        <f>IF(I109=0,0,VLOOKUP(I109,'Cover Sheet'!$L$10:$M$13,2,0))</f>
        <v>0</v>
      </c>
      <c r="K109" s="34">
        <f t="shared" si="84"/>
        <v>0</v>
      </c>
      <c r="L109" s="191"/>
      <c r="M109" s="33">
        <f>IF(L109=0,0,VLOOKUP(L109,'Cover Sheet'!$L$14:$M$34,2,0))</f>
        <v>0</v>
      </c>
      <c r="N109" s="34">
        <f t="shared" si="85"/>
        <v>0</v>
      </c>
      <c r="O109" s="173"/>
      <c r="P109" s="42">
        <f>IF(L109="",0,VLOOKUP(L109,'Cover Sheet'!$L$14:$O$34,4,0))</f>
        <v>0</v>
      </c>
      <c r="Q109" s="43" t="str">
        <f t="shared" si="86"/>
        <v>-</v>
      </c>
      <c r="R109" s="193"/>
      <c r="S109" s="33">
        <f>IF(R109=0,0,VLOOKUP(R109,'Cover Sheet'!$L$14:$M$34,2,0))</f>
        <v>0</v>
      </c>
      <c r="T109" s="44">
        <f t="shared" si="87"/>
        <v>0</v>
      </c>
      <c r="U109" s="212"/>
      <c r="V109" s="42">
        <f>IF(R109="",0,VLOOKUP(R109,'Cover Sheet'!$L$14:$O$34,4,0))</f>
        <v>0</v>
      </c>
      <c r="W109" s="45" t="str">
        <f t="shared" si="88"/>
        <v>-</v>
      </c>
      <c r="X109" s="108">
        <f>IF(C109=0,0,VLOOKUP(C109,'Cover Sheet'!$D$10:$G$22,4,0))</f>
        <v>0</v>
      </c>
      <c r="Y109" s="49">
        <f>IF(F109=0,0,VLOOKUP(F109,'Cover Sheet'!$D$10:$G$36,4,0))</f>
        <v>0</v>
      </c>
      <c r="Z109" s="46"/>
      <c r="AB109" s="128">
        <f t="shared" si="89"/>
        <v>0</v>
      </c>
      <c r="AC109" s="131">
        <f t="shared" si="24"/>
        <v>7.53</v>
      </c>
      <c r="AD109" s="130" t="str">
        <f t="shared" si="90"/>
        <v>-</v>
      </c>
      <c r="AE109" s="131" t="str">
        <f t="shared" si="103"/>
        <v>-</v>
      </c>
      <c r="AF109" s="132" t="str">
        <f t="shared" si="91"/>
        <v>-</v>
      </c>
      <c r="AG109" s="196"/>
      <c r="AH109" s="132" t="str">
        <f t="shared" si="92"/>
        <v/>
      </c>
      <c r="AI109" s="129">
        <f t="shared" si="93"/>
        <v>0</v>
      </c>
      <c r="AJ109" s="130" t="str">
        <f t="shared" si="81"/>
        <v>-</v>
      </c>
      <c r="AK109" s="133">
        <f t="shared" si="94"/>
        <v>0</v>
      </c>
      <c r="AL109" s="134">
        <f t="shared" si="95"/>
        <v>0</v>
      </c>
      <c r="AN109" s="128">
        <f t="shared" si="96"/>
        <v>0</v>
      </c>
      <c r="AO109" s="131">
        <f t="shared" si="26"/>
        <v>7.53</v>
      </c>
      <c r="AP109" s="130" t="str">
        <f t="shared" si="97"/>
        <v>-</v>
      </c>
      <c r="AQ109" s="131" t="str">
        <f t="shared" si="104"/>
        <v>-</v>
      </c>
      <c r="AR109" s="129" t="str">
        <f t="shared" si="98"/>
        <v>-</v>
      </c>
      <c r="AS109" s="196"/>
      <c r="AT109" s="132" t="str">
        <f t="shared" si="99"/>
        <v/>
      </c>
      <c r="AU109" s="129">
        <f t="shared" si="100"/>
        <v>0</v>
      </c>
      <c r="AV109" s="130" t="str">
        <f t="shared" si="82"/>
        <v>-</v>
      </c>
      <c r="AW109" s="133">
        <f t="shared" si="101"/>
        <v>0</v>
      </c>
      <c r="AX109" s="134">
        <f t="shared" si="102"/>
        <v>0</v>
      </c>
    </row>
    <row r="110" spans="1:50" ht="18.75" hidden="1" customHeight="1" outlineLevel="1" x14ac:dyDescent="0.2">
      <c r="A110" s="218">
        <f t="shared" si="21"/>
        <v>92</v>
      </c>
      <c r="B110" s="170"/>
      <c r="C110" s="185"/>
      <c r="D110" s="184"/>
      <c r="E110" s="216">
        <f>IF($G110=0,0,VLOOKUP(C110,'Cover Sheet'!$D$10:$F$22,3,0))</f>
        <v>0</v>
      </c>
      <c r="F110" s="217"/>
      <c r="G110" s="35">
        <f t="shared" ref="G110:G113" si="127">D110</f>
        <v>0</v>
      </c>
      <c r="H110" s="152">
        <f>IF($G110=0,0,VLOOKUP(F110,'Cover Sheet'!$D$10:$F$36,3,0))</f>
        <v>0</v>
      </c>
      <c r="I110" s="191"/>
      <c r="J110" s="33">
        <f>IF(I110=0,0,VLOOKUP(I110,'Cover Sheet'!$L$10:$M$13,2,0))</f>
        <v>0</v>
      </c>
      <c r="K110" s="34">
        <f t="shared" ref="K110:K113" si="128">IF(J110&gt;0,H110*(1-J110),H110)</f>
        <v>0</v>
      </c>
      <c r="L110" s="191"/>
      <c r="M110" s="33">
        <f>IF(L110=0,0,VLOOKUP(L110,'Cover Sheet'!$L$14:$M$34,2,0))</f>
        <v>0</v>
      </c>
      <c r="N110" s="34">
        <f t="shared" ref="N110:N113" si="129">IF(M110&gt;0,ROUNDUP(K110*(1-M110),2),K110)</f>
        <v>0</v>
      </c>
      <c r="O110" s="173"/>
      <c r="P110" s="42">
        <f>IF(L110="",0,VLOOKUP(L110,'Cover Sheet'!$L$14:$O$34,4,0))</f>
        <v>0</v>
      </c>
      <c r="Q110" s="43" t="str">
        <f t="shared" ref="Q110:Q113" si="130">IF(L110="","-",IF(OR(L110="PP1",L110="P2"),P110*$D$10*E110*G110/12*43560,P110*$D$10*K110*G110/12*43560))</f>
        <v>-</v>
      </c>
      <c r="R110" s="193"/>
      <c r="S110" s="33">
        <f>IF(R110=0,0,VLOOKUP(R110,'Cover Sheet'!$L$14:$M$34,2,0))</f>
        <v>0</v>
      </c>
      <c r="T110" s="44">
        <f t="shared" ref="T110:T113" si="131">IF(S110&gt;0,N110*(1-S110),N110)</f>
        <v>0</v>
      </c>
      <c r="U110" s="212"/>
      <c r="V110" s="42">
        <f>IF(R110="",0,VLOOKUP(R110,'Cover Sheet'!$L$14:$O$34,4,0))</f>
        <v>0</v>
      </c>
      <c r="W110" s="45" t="str">
        <f t="shared" ref="W110:W113" si="132">IF(R110="","-",V110*$D$10*N110*G110/12*43560)</f>
        <v>-</v>
      </c>
      <c r="X110" s="108">
        <f>IF(C110=0,0,VLOOKUP(C110,'Cover Sheet'!$D$10:$G$22,4,0))</f>
        <v>0</v>
      </c>
      <c r="Y110" s="49">
        <f>IF(F110=0,0,VLOOKUP(F110,'Cover Sheet'!$D$10:$G$36,4,0))</f>
        <v>0</v>
      </c>
      <c r="Z110" s="46"/>
      <c r="AB110" s="128">
        <f t="shared" ref="AB110:AB113" si="133">Y110</f>
        <v>0</v>
      </c>
      <c r="AC110" s="131">
        <f t="shared" si="24"/>
        <v>7.53</v>
      </c>
      <c r="AD110" s="130" t="str">
        <f t="shared" ref="AD110:AD113" si="134">IF(AB110=0,"-",1000/AB110-10)</f>
        <v>-</v>
      </c>
      <c r="AE110" s="131" t="str">
        <f t="shared" ref="AE110:AE113" si="135">IF(AB110=0,"-",(AC110-0.2*AD110)^2/(AC110+0.8*AD110))</f>
        <v>-</v>
      </c>
      <c r="AF110" s="132" t="str">
        <f t="shared" ref="AF110:AF113" si="136">Q110</f>
        <v>-</v>
      </c>
      <c r="AG110" s="196"/>
      <c r="AH110" s="132" t="str">
        <f t="shared" ref="AH110:AH113" si="137">IF(AG110="","",AF110*AG110)</f>
        <v/>
      </c>
      <c r="AI110" s="129">
        <f t="shared" ref="AI110:AI113" si="138">IF(OR(AB110=0,L110=""),0,12*AH110/43560/D110)</f>
        <v>0</v>
      </c>
      <c r="AJ110" s="130" t="str">
        <f t="shared" si="81"/>
        <v>-</v>
      </c>
      <c r="AK110" s="133">
        <f t="shared" ref="AK110:AK113" si="139">IF(AB110=0,0,1000/(10+5*AC110+10*AJ110-10*(AJ110^2+1.25*AJ110*AC110)^(1/2)))</f>
        <v>0</v>
      </c>
      <c r="AL110" s="134">
        <f t="shared" ref="AL110:AL113" si="140">AK110-AB110</f>
        <v>0</v>
      </c>
      <c r="AN110" s="128">
        <f t="shared" ref="AN110:AN113" si="141">AK110</f>
        <v>0</v>
      </c>
      <c r="AO110" s="131">
        <f t="shared" si="26"/>
        <v>7.53</v>
      </c>
      <c r="AP110" s="130" t="str">
        <f t="shared" ref="AP110:AP113" si="142">IF(AN110=0,"-",1000/AN110-10)</f>
        <v>-</v>
      </c>
      <c r="AQ110" s="131" t="str">
        <f t="shared" ref="AQ110:AQ113" si="143">IF(AN110=0,"-",(AO110-0.2*AP110)^2/(AO110+0.8*AP110))</f>
        <v>-</v>
      </c>
      <c r="AR110" s="129" t="str">
        <f t="shared" ref="AR110:AR113" si="144">W110</f>
        <v>-</v>
      </c>
      <c r="AS110" s="196"/>
      <c r="AT110" s="132" t="str">
        <f t="shared" ref="AT110:AT113" si="145">IF(AS110="","",AR110*AS110)</f>
        <v/>
      </c>
      <c r="AU110" s="129">
        <f t="shared" ref="AU110:AU113" si="146">IF(OR(AN110=0,R110=""),0,12*AT110/43560/D110)</f>
        <v>0</v>
      </c>
      <c r="AV110" s="130" t="str">
        <f t="shared" si="82"/>
        <v>-</v>
      </c>
      <c r="AW110" s="133">
        <f t="shared" ref="AW110:AW113" si="147">IF(AN110=0,0,1000/(10+5*AO110+10*AV110-10*(AV110^2+1.25*AV110*AO110)^(1/2)))</f>
        <v>0</v>
      </c>
      <c r="AX110" s="134">
        <f t="shared" ref="AX110:AX113" si="148">AW110-AN110</f>
        <v>0</v>
      </c>
    </row>
    <row r="111" spans="1:50" ht="18" hidden="1" customHeight="1" outlineLevel="1" x14ac:dyDescent="0.2">
      <c r="A111" s="218">
        <f t="shared" si="21"/>
        <v>93</v>
      </c>
      <c r="B111" s="170"/>
      <c r="C111" s="185"/>
      <c r="D111" s="184"/>
      <c r="E111" s="216">
        <f>IF($G111=0,0,VLOOKUP(C111,'Cover Sheet'!$D$10:$F$22,3,0))</f>
        <v>0</v>
      </c>
      <c r="F111" s="217"/>
      <c r="G111" s="35">
        <f t="shared" si="127"/>
        <v>0</v>
      </c>
      <c r="H111" s="152">
        <f>IF($G111=0,0,VLOOKUP(F111,'Cover Sheet'!$D$10:$F$36,3,0))</f>
        <v>0</v>
      </c>
      <c r="I111" s="191"/>
      <c r="J111" s="33">
        <f>IF(I111=0,0,VLOOKUP(I111,'Cover Sheet'!$L$10:$M$13,2,0))</f>
        <v>0</v>
      </c>
      <c r="K111" s="34">
        <f t="shared" si="128"/>
        <v>0</v>
      </c>
      <c r="L111" s="191"/>
      <c r="M111" s="33">
        <f>IF(L111=0,0,VLOOKUP(L111,'Cover Sheet'!$L$14:$M$34,2,0))</f>
        <v>0</v>
      </c>
      <c r="N111" s="34">
        <f t="shared" si="129"/>
        <v>0</v>
      </c>
      <c r="O111" s="173"/>
      <c r="P111" s="42">
        <f>IF(L111="",0,VLOOKUP(L111,'Cover Sheet'!$L$14:$O$34,4,0))</f>
        <v>0</v>
      </c>
      <c r="Q111" s="43" t="str">
        <f t="shared" si="130"/>
        <v>-</v>
      </c>
      <c r="R111" s="193"/>
      <c r="S111" s="33">
        <f>IF(R111=0,0,VLOOKUP(R111,'Cover Sheet'!$L$14:$M$34,2,0))</f>
        <v>0</v>
      </c>
      <c r="T111" s="44">
        <f t="shared" si="131"/>
        <v>0</v>
      </c>
      <c r="U111" s="212"/>
      <c r="V111" s="42">
        <f>IF(R111="",0,VLOOKUP(R111,'Cover Sheet'!$L$14:$O$34,4,0))</f>
        <v>0</v>
      </c>
      <c r="W111" s="45" t="str">
        <f t="shared" si="132"/>
        <v>-</v>
      </c>
      <c r="X111" s="108">
        <f>IF(C111=0,0,VLOOKUP(C111,'Cover Sheet'!$D$10:$G$22,4,0))</f>
        <v>0</v>
      </c>
      <c r="Y111" s="49">
        <f>IF(F111=0,0,VLOOKUP(F111,'Cover Sheet'!$D$10:$G$36,4,0))</f>
        <v>0</v>
      </c>
      <c r="Z111" s="46"/>
      <c r="AB111" s="128">
        <f t="shared" si="133"/>
        <v>0</v>
      </c>
      <c r="AC111" s="131">
        <f t="shared" si="24"/>
        <v>7.53</v>
      </c>
      <c r="AD111" s="130" t="str">
        <f t="shared" si="134"/>
        <v>-</v>
      </c>
      <c r="AE111" s="131" t="str">
        <f t="shared" si="135"/>
        <v>-</v>
      </c>
      <c r="AF111" s="132" t="str">
        <f t="shared" si="136"/>
        <v>-</v>
      </c>
      <c r="AG111" s="196"/>
      <c r="AH111" s="132" t="str">
        <f t="shared" si="137"/>
        <v/>
      </c>
      <c r="AI111" s="129">
        <f t="shared" si="138"/>
        <v>0</v>
      </c>
      <c r="AJ111" s="130" t="str">
        <f t="shared" si="81"/>
        <v>-</v>
      </c>
      <c r="AK111" s="133">
        <f t="shared" si="139"/>
        <v>0</v>
      </c>
      <c r="AL111" s="134">
        <f t="shared" si="140"/>
        <v>0</v>
      </c>
      <c r="AN111" s="128">
        <f t="shared" si="141"/>
        <v>0</v>
      </c>
      <c r="AO111" s="131">
        <f t="shared" si="26"/>
        <v>7.53</v>
      </c>
      <c r="AP111" s="130" t="str">
        <f t="shared" si="142"/>
        <v>-</v>
      </c>
      <c r="AQ111" s="131" t="str">
        <f t="shared" si="143"/>
        <v>-</v>
      </c>
      <c r="AR111" s="129" t="str">
        <f t="shared" si="144"/>
        <v>-</v>
      </c>
      <c r="AS111" s="196"/>
      <c r="AT111" s="132" t="str">
        <f t="shared" si="145"/>
        <v/>
      </c>
      <c r="AU111" s="129">
        <f t="shared" si="146"/>
        <v>0</v>
      </c>
      <c r="AV111" s="130" t="str">
        <f t="shared" si="82"/>
        <v>-</v>
      </c>
      <c r="AW111" s="133">
        <f t="shared" si="147"/>
        <v>0</v>
      </c>
      <c r="AX111" s="134">
        <f t="shared" si="148"/>
        <v>0</v>
      </c>
    </row>
    <row r="112" spans="1:50" ht="18.75" hidden="1" customHeight="1" outlineLevel="1" x14ac:dyDescent="0.2">
      <c r="A112" s="218">
        <f t="shared" si="21"/>
        <v>94</v>
      </c>
      <c r="B112" s="170"/>
      <c r="C112" s="185"/>
      <c r="D112" s="184"/>
      <c r="E112" s="216">
        <f>IF($G112=0,0,VLOOKUP(C112,'Cover Sheet'!$D$10:$F$22,3,0))</f>
        <v>0</v>
      </c>
      <c r="F112" s="217"/>
      <c r="G112" s="35">
        <f t="shared" si="127"/>
        <v>0</v>
      </c>
      <c r="H112" s="152">
        <f>IF($G112=0,0,VLOOKUP(F112,'Cover Sheet'!$D$10:$F$36,3,0))</f>
        <v>0</v>
      </c>
      <c r="I112" s="191"/>
      <c r="J112" s="33">
        <f>IF(I112=0,0,VLOOKUP(I112,'Cover Sheet'!$L$10:$M$13,2,0))</f>
        <v>0</v>
      </c>
      <c r="K112" s="34">
        <f t="shared" si="128"/>
        <v>0</v>
      </c>
      <c r="L112" s="191"/>
      <c r="M112" s="33">
        <f>IF(L112=0,0,VLOOKUP(L112,'Cover Sheet'!$L$14:$M$34,2,0))</f>
        <v>0</v>
      </c>
      <c r="N112" s="34">
        <f t="shared" si="129"/>
        <v>0</v>
      </c>
      <c r="O112" s="173"/>
      <c r="P112" s="42">
        <f>IF(L112="",0,VLOOKUP(L112,'Cover Sheet'!$L$14:$O$34,4,0))</f>
        <v>0</v>
      </c>
      <c r="Q112" s="43" t="str">
        <f t="shared" si="130"/>
        <v>-</v>
      </c>
      <c r="R112" s="193"/>
      <c r="S112" s="33">
        <f>IF(R112=0,0,VLOOKUP(R112,'Cover Sheet'!$L$14:$M$34,2,0))</f>
        <v>0</v>
      </c>
      <c r="T112" s="44">
        <f t="shared" si="131"/>
        <v>0</v>
      </c>
      <c r="U112" s="212"/>
      <c r="V112" s="42">
        <f>IF(R112="",0,VLOOKUP(R112,'Cover Sheet'!$L$14:$O$34,4,0))</f>
        <v>0</v>
      </c>
      <c r="W112" s="45" t="str">
        <f t="shared" si="132"/>
        <v>-</v>
      </c>
      <c r="X112" s="108">
        <f>IF(C112=0,0,VLOOKUP(C112,'Cover Sheet'!$D$10:$G$22,4,0))</f>
        <v>0</v>
      </c>
      <c r="Y112" s="49">
        <f>IF(F112=0,0,VLOOKUP(F112,'Cover Sheet'!$D$10:$G$36,4,0))</f>
        <v>0</v>
      </c>
      <c r="Z112" s="46"/>
      <c r="AB112" s="128">
        <f t="shared" si="133"/>
        <v>0</v>
      </c>
      <c r="AC112" s="131">
        <f t="shared" si="24"/>
        <v>7.53</v>
      </c>
      <c r="AD112" s="130" t="str">
        <f t="shared" si="134"/>
        <v>-</v>
      </c>
      <c r="AE112" s="131" t="str">
        <f t="shared" si="135"/>
        <v>-</v>
      </c>
      <c r="AF112" s="132" t="str">
        <f t="shared" si="136"/>
        <v>-</v>
      </c>
      <c r="AG112" s="196"/>
      <c r="AH112" s="132" t="str">
        <f t="shared" si="137"/>
        <v/>
      </c>
      <c r="AI112" s="129">
        <f t="shared" si="138"/>
        <v>0</v>
      </c>
      <c r="AJ112" s="130" t="str">
        <f t="shared" si="81"/>
        <v>-</v>
      </c>
      <c r="AK112" s="133">
        <f t="shared" si="139"/>
        <v>0</v>
      </c>
      <c r="AL112" s="134">
        <f t="shared" si="140"/>
        <v>0</v>
      </c>
      <c r="AN112" s="128">
        <f t="shared" si="141"/>
        <v>0</v>
      </c>
      <c r="AO112" s="131">
        <f t="shared" si="26"/>
        <v>7.53</v>
      </c>
      <c r="AP112" s="130" t="str">
        <f t="shared" si="142"/>
        <v>-</v>
      </c>
      <c r="AQ112" s="131" t="str">
        <f t="shared" si="143"/>
        <v>-</v>
      </c>
      <c r="AR112" s="129" t="str">
        <f t="shared" si="144"/>
        <v>-</v>
      </c>
      <c r="AS112" s="196"/>
      <c r="AT112" s="132" t="str">
        <f t="shared" si="145"/>
        <v/>
      </c>
      <c r="AU112" s="129">
        <f t="shared" si="146"/>
        <v>0</v>
      </c>
      <c r="AV112" s="130" t="str">
        <f t="shared" si="82"/>
        <v>-</v>
      </c>
      <c r="AW112" s="133">
        <f t="shared" si="147"/>
        <v>0</v>
      </c>
      <c r="AX112" s="134">
        <f t="shared" si="148"/>
        <v>0</v>
      </c>
    </row>
    <row r="113" spans="1:50" ht="18" hidden="1" customHeight="1" outlineLevel="1" x14ac:dyDescent="0.2">
      <c r="A113" s="218">
        <f t="shared" si="21"/>
        <v>95</v>
      </c>
      <c r="B113" s="170"/>
      <c r="C113" s="185"/>
      <c r="D113" s="184"/>
      <c r="E113" s="216">
        <f>IF($G113=0,0,VLOOKUP(C113,'Cover Sheet'!$D$10:$F$22,3,0))</f>
        <v>0</v>
      </c>
      <c r="F113" s="217"/>
      <c r="G113" s="35">
        <f t="shared" si="127"/>
        <v>0</v>
      </c>
      <c r="H113" s="152">
        <f>IF($G113=0,0,VLOOKUP(F113,'Cover Sheet'!$D$10:$F$36,3,0))</f>
        <v>0</v>
      </c>
      <c r="I113" s="191"/>
      <c r="J113" s="33">
        <f>IF(I113=0,0,VLOOKUP(I113,'Cover Sheet'!$L$10:$M$13,2,0))</f>
        <v>0</v>
      </c>
      <c r="K113" s="34">
        <f t="shared" si="128"/>
        <v>0</v>
      </c>
      <c r="L113" s="191"/>
      <c r="M113" s="33">
        <f>IF(L113=0,0,VLOOKUP(L113,'Cover Sheet'!$L$14:$M$34,2,0))</f>
        <v>0</v>
      </c>
      <c r="N113" s="34">
        <f t="shared" si="129"/>
        <v>0</v>
      </c>
      <c r="O113" s="173"/>
      <c r="P113" s="42">
        <f>IF(L113="",0,VLOOKUP(L113,'Cover Sheet'!$L$14:$O$34,4,0))</f>
        <v>0</v>
      </c>
      <c r="Q113" s="43" t="str">
        <f t="shared" si="130"/>
        <v>-</v>
      </c>
      <c r="R113" s="193"/>
      <c r="S113" s="33">
        <f>IF(R113=0,0,VLOOKUP(R113,'Cover Sheet'!$L$14:$M$34,2,0))</f>
        <v>0</v>
      </c>
      <c r="T113" s="44">
        <f t="shared" si="131"/>
        <v>0</v>
      </c>
      <c r="U113" s="212"/>
      <c r="V113" s="42">
        <f>IF(R113="",0,VLOOKUP(R113,'Cover Sheet'!$L$14:$O$34,4,0))</f>
        <v>0</v>
      </c>
      <c r="W113" s="45" t="str">
        <f t="shared" si="132"/>
        <v>-</v>
      </c>
      <c r="X113" s="108">
        <f>IF(C113=0,0,VLOOKUP(C113,'Cover Sheet'!$D$10:$G$22,4,0))</f>
        <v>0</v>
      </c>
      <c r="Y113" s="49">
        <f>IF(F113=0,0,VLOOKUP(F113,'Cover Sheet'!$D$10:$G$36,4,0))</f>
        <v>0</v>
      </c>
      <c r="Z113" s="46"/>
      <c r="AB113" s="128">
        <f t="shared" si="133"/>
        <v>0</v>
      </c>
      <c r="AC113" s="131">
        <f t="shared" si="24"/>
        <v>7.53</v>
      </c>
      <c r="AD113" s="130" t="str">
        <f t="shared" si="134"/>
        <v>-</v>
      </c>
      <c r="AE113" s="131" t="str">
        <f t="shared" si="135"/>
        <v>-</v>
      </c>
      <c r="AF113" s="132" t="str">
        <f t="shared" si="136"/>
        <v>-</v>
      </c>
      <c r="AG113" s="196"/>
      <c r="AH113" s="132" t="str">
        <f t="shared" si="137"/>
        <v/>
      </c>
      <c r="AI113" s="129">
        <f t="shared" si="138"/>
        <v>0</v>
      </c>
      <c r="AJ113" s="130" t="str">
        <f t="shared" si="81"/>
        <v>-</v>
      </c>
      <c r="AK113" s="133">
        <f t="shared" si="139"/>
        <v>0</v>
      </c>
      <c r="AL113" s="134">
        <f t="shared" si="140"/>
        <v>0</v>
      </c>
      <c r="AN113" s="128">
        <f t="shared" si="141"/>
        <v>0</v>
      </c>
      <c r="AO113" s="131">
        <f t="shared" si="26"/>
        <v>7.53</v>
      </c>
      <c r="AP113" s="130" t="str">
        <f t="shared" si="142"/>
        <v>-</v>
      </c>
      <c r="AQ113" s="131" t="str">
        <f t="shared" si="143"/>
        <v>-</v>
      </c>
      <c r="AR113" s="129" t="str">
        <f t="shared" si="144"/>
        <v>-</v>
      </c>
      <c r="AS113" s="196"/>
      <c r="AT113" s="132" t="str">
        <f t="shared" si="145"/>
        <v/>
      </c>
      <c r="AU113" s="129">
        <f t="shared" si="146"/>
        <v>0</v>
      </c>
      <c r="AV113" s="130" t="str">
        <f t="shared" si="82"/>
        <v>-</v>
      </c>
      <c r="AW113" s="133">
        <f t="shared" si="147"/>
        <v>0</v>
      </c>
      <c r="AX113" s="134">
        <f t="shared" si="148"/>
        <v>0</v>
      </c>
    </row>
    <row r="114" spans="1:50" ht="18.95" hidden="1" customHeight="1" outlineLevel="1" x14ac:dyDescent="0.2">
      <c r="A114" s="218">
        <f t="shared" si="21"/>
        <v>96</v>
      </c>
      <c r="B114" s="170"/>
      <c r="C114" s="185"/>
      <c r="D114" s="184"/>
      <c r="E114" s="216">
        <f>IF($G114=0,0,VLOOKUP(C114,'Cover Sheet'!$D$10:$F$22,3,0))</f>
        <v>0</v>
      </c>
      <c r="F114" s="217"/>
      <c r="G114" s="35">
        <f t="shared" ref="G114" si="149">D114</f>
        <v>0</v>
      </c>
      <c r="H114" s="152">
        <f>IF($G114=0,0,VLOOKUP(F114,'Cover Sheet'!$D$10:$F$36,3,0))</f>
        <v>0</v>
      </c>
      <c r="I114" s="191"/>
      <c r="J114" s="33">
        <f>IF(I114=0,0,VLOOKUP(I114,'Cover Sheet'!$L$10:$M$13,2,0))</f>
        <v>0</v>
      </c>
      <c r="K114" s="34">
        <f t="shared" ref="K114" si="150">IF(J114&gt;0,H114*(1-J114),H114)</f>
        <v>0</v>
      </c>
      <c r="L114" s="191"/>
      <c r="M114" s="33">
        <f>IF(L114=0,0,VLOOKUP(L114,'Cover Sheet'!$L$14:$M$34,2,0))</f>
        <v>0</v>
      </c>
      <c r="N114" s="34">
        <f t="shared" ref="N114" si="151">IF(M114&gt;0,ROUNDUP(K114*(1-M114),2),K114)</f>
        <v>0</v>
      </c>
      <c r="O114" s="173"/>
      <c r="P114" s="42">
        <f>IF(L114="",0,VLOOKUP(L114,'Cover Sheet'!$L$14:$O$34,4,0))</f>
        <v>0</v>
      </c>
      <c r="Q114" s="43" t="str">
        <f t="shared" ref="Q114" si="152">IF(L114="","-",IF(OR(L114="PP1",L114="P2"),P114*$D$10*E114*G114/12*43560,P114*$D$10*K114*G114/12*43560))</f>
        <v>-</v>
      </c>
      <c r="R114" s="193"/>
      <c r="S114" s="33">
        <f>IF(R114=0,0,VLOOKUP(R114,'Cover Sheet'!$L$14:$M$34,2,0))</f>
        <v>0</v>
      </c>
      <c r="T114" s="44">
        <f t="shared" ref="T114" si="153">IF(S114&gt;0,N114*(1-S114),N114)</f>
        <v>0</v>
      </c>
      <c r="U114" s="212"/>
      <c r="V114" s="42">
        <f>IF(R114="",0,VLOOKUP(R114,'Cover Sheet'!$L$14:$O$34,4,0))</f>
        <v>0</v>
      </c>
      <c r="W114" s="45" t="str">
        <f t="shared" ref="W114" si="154">IF(R114="","-",V114*$D$10*N114*G114/12*43560)</f>
        <v>-</v>
      </c>
      <c r="X114" s="108">
        <f>IF(C114=0,0,VLOOKUP(C114,'Cover Sheet'!$D$10:$G$22,4,0))</f>
        <v>0</v>
      </c>
      <c r="Y114" s="49">
        <f>IF(F114=0,0,VLOOKUP(F114,'Cover Sheet'!$D$10:$G$36,4,0))</f>
        <v>0</v>
      </c>
      <c r="Z114" s="46"/>
      <c r="AB114" s="128">
        <f t="shared" ref="AB114" si="155">Y114</f>
        <v>0</v>
      </c>
      <c r="AC114" s="131">
        <f t="shared" si="24"/>
        <v>7.53</v>
      </c>
      <c r="AD114" s="130" t="str">
        <f t="shared" ref="AD114" si="156">IF(AB114=0,"-",1000/AB114-10)</f>
        <v>-</v>
      </c>
      <c r="AE114" s="131" t="str">
        <f t="shared" si="103"/>
        <v>-</v>
      </c>
      <c r="AF114" s="132" t="str">
        <f t="shared" ref="AF114" si="157">Q114</f>
        <v>-</v>
      </c>
      <c r="AG114" s="196"/>
      <c r="AH114" s="132" t="str">
        <f t="shared" ref="AH114" si="158">IF(AG114="","",AF114*AG114)</f>
        <v/>
      </c>
      <c r="AI114" s="129">
        <f t="shared" ref="AI114" si="159">IF(OR(AB114=0,L114=""),0,12*AH114/43560/D114)</f>
        <v>0</v>
      </c>
      <c r="AJ114" s="130" t="str">
        <f t="shared" si="81"/>
        <v>-</v>
      </c>
      <c r="AK114" s="133">
        <f t="shared" ref="AK114" si="160">IF(AB114=0,0,1000/(10+5*AC114+10*AJ114-10*(AJ114^2+1.25*AJ114*AC114)^(1/2)))</f>
        <v>0</v>
      </c>
      <c r="AL114" s="134">
        <f t="shared" ref="AL114" si="161">AK114-AB114</f>
        <v>0</v>
      </c>
      <c r="AN114" s="128">
        <f t="shared" ref="AN114" si="162">AK114</f>
        <v>0</v>
      </c>
      <c r="AO114" s="131">
        <f t="shared" si="26"/>
        <v>7.53</v>
      </c>
      <c r="AP114" s="130" t="str">
        <f t="shared" ref="AP114" si="163">IF(AN114=0,"-",1000/AN114-10)</f>
        <v>-</v>
      </c>
      <c r="AQ114" s="131" t="str">
        <f t="shared" si="104"/>
        <v>-</v>
      </c>
      <c r="AR114" s="129" t="str">
        <f t="shared" ref="AR114" si="164">W114</f>
        <v>-</v>
      </c>
      <c r="AS114" s="196"/>
      <c r="AT114" s="132" t="str">
        <f t="shared" ref="AT114" si="165">IF(AS114="","",AR114*AS114)</f>
        <v/>
      </c>
      <c r="AU114" s="129">
        <f t="shared" ref="AU114" si="166">IF(OR(AN114=0,R114=""),0,12*AT114/43560/D114)</f>
        <v>0</v>
      </c>
      <c r="AV114" s="130" t="str">
        <f t="shared" si="82"/>
        <v>-</v>
      </c>
      <c r="AW114" s="133">
        <f t="shared" ref="AW114" si="167">IF(AN114=0,0,1000/(10+5*AO114+10*AV114-10*(AV114^2+1.25*AV114*AO114)^(1/2)))</f>
        <v>0</v>
      </c>
      <c r="AX114" s="134">
        <f t="shared" ref="AX114" si="168">AW114-AN114</f>
        <v>0</v>
      </c>
    </row>
    <row r="115" spans="1:50" ht="18.95" hidden="1" customHeight="1" outlineLevel="1" x14ac:dyDescent="0.2">
      <c r="A115" s="218">
        <f t="shared" si="21"/>
        <v>97</v>
      </c>
      <c r="B115" s="170"/>
      <c r="C115" s="185"/>
      <c r="D115" s="184"/>
      <c r="E115" s="216">
        <f>IF($G115=0,0,VLOOKUP(C115,'Cover Sheet'!$D$10:$F$22,3,0))</f>
        <v>0</v>
      </c>
      <c r="F115" s="217"/>
      <c r="G115" s="35">
        <f t="shared" si="83"/>
        <v>0</v>
      </c>
      <c r="H115" s="152">
        <f>IF($G115=0,0,VLOOKUP(F115,'Cover Sheet'!$D$10:$F$36,3,0))</f>
        <v>0</v>
      </c>
      <c r="I115" s="191"/>
      <c r="J115" s="33">
        <f>IF(I115=0,0,VLOOKUP(I115,'Cover Sheet'!$L$10:$M$13,2,0))</f>
        <v>0</v>
      </c>
      <c r="K115" s="34">
        <f t="shared" si="84"/>
        <v>0</v>
      </c>
      <c r="L115" s="191"/>
      <c r="M115" s="33">
        <f>IF(L115=0,0,VLOOKUP(L115,'Cover Sheet'!$L$14:$M$34,2,0))</f>
        <v>0</v>
      </c>
      <c r="N115" s="34">
        <f t="shared" si="85"/>
        <v>0</v>
      </c>
      <c r="O115" s="173"/>
      <c r="P115" s="42">
        <f>IF(L115="",0,VLOOKUP(L115,'Cover Sheet'!$L$14:$O$34,4,0))</f>
        <v>0</v>
      </c>
      <c r="Q115" s="43" t="str">
        <f t="shared" si="86"/>
        <v>-</v>
      </c>
      <c r="R115" s="193"/>
      <c r="S115" s="33">
        <f>IF(R115=0,0,VLOOKUP(R115,'Cover Sheet'!$L$14:$M$34,2,0))</f>
        <v>0</v>
      </c>
      <c r="T115" s="44">
        <f t="shared" si="87"/>
        <v>0</v>
      </c>
      <c r="U115" s="212"/>
      <c r="V115" s="42">
        <f>IF(R115="",0,VLOOKUP(R115,'Cover Sheet'!$L$14:$O$34,4,0))</f>
        <v>0</v>
      </c>
      <c r="W115" s="45" t="str">
        <f t="shared" si="88"/>
        <v>-</v>
      </c>
      <c r="X115" s="108">
        <f>IF(C115=0,0,VLOOKUP(C115,'Cover Sheet'!$D$10:$G$22,4,0))</f>
        <v>0</v>
      </c>
      <c r="Y115" s="49">
        <f>IF(F115=0,0,VLOOKUP(F115,'Cover Sheet'!$D$10:$G$36,4,0))</f>
        <v>0</v>
      </c>
      <c r="Z115" s="46"/>
      <c r="AB115" s="128">
        <f t="shared" si="89"/>
        <v>0</v>
      </c>
      <c r="AC115" s="131">
        <f t="shared" si="24"/>
        <v>7.53</v>
      </c>
      <c r="AD115" s="130" t="str">
        <f t="shared" si="90"/>
        <v>-</v>
      </c>
      <c r="AE115" s="131" t="str">
        <f t="shared" si="79"/>
        <v>-</v>
      </c>
      <c r="AF115" s="132" t="str">
        <f t="shared" si="91"/>
        <v>-</v>
      </c>
      <c r="AG115" s="196"/>
      <c r="AH115" s="132" t="str">
        <f t="shared" si="92"/>
        <v/>
      </c>
      <c r="AI115" s="129">
        <f t="shared" si="93"/>
        <v>0</v>
      </c>
      <c r="AJ115" s="130" t="str">
        <f t="shared" si="81"/>
        <v>-</v>
      </c>
      <c r="AK115" s="133">
        <f t="shared" si="94"/>
        <v>0</v>
      </c>
      <c r="AL115" s="134">
        <f t="shared" si="95"/>
        <v>0</v>
      </c>
      <c r="AN115" s="128">
        <f t="shared" si="96"/>
        <v>0</v>
      </c>
      <c r="AO115" s="131">
        <f t="shared" si="26"/>
        <v>7.53</v>
      </c>
      <c r="AP115" s="130" t="str">
        <f t="shared" si="97"/>
        <v>-</v>
      </c>
      <c r="AQ115" s="131" t="str">
        <f t="shared" si="80"/>
        <v>-</v>
      </c>
      <c r="AR115" s="129" t="str">
        <f t="shared" si="98"/>
        <v>-</v>
      </c>
      <c r="AS115" s="196"/>
      <c r="AT115" s="132" t="str">
        <f t="shared" si="99"/>
        <v/>
      </c>
      <c r="AU115" s="129">
        <f t="shared" si="100"/>
        <v>0</v>
      </c>
      <c r="AV115" s="130" t="str">
        <f t="shared" si="82"/>
        <v>-</v>
      </c>
      <c r="AW115" s="133">
        <f t="shared" si="101"/>
        <v>0</v>
      </c>
      <c r="AX115" s="134">
        <f t="shared" si="102"/>
        <v>0</v>
      </c>
    </row>
    <row r="116" spans="1:50" ht="18" hidden="1" customHeight="1" outlineLevel="1" x14ac:dyDescent="0.2">
      <c r="A116" s="218">
        <f t="shared" si="21"/>
        <v>98</v>
      </c>
      <c r="B116" s="170"/>
      <c r="C116" s="185"/>
      <c r="D116" s="184"/>
      <c r="E116" s="216">
        <f>IF($G116=0,0,VLOOKUP(C116,'Cover Sheet'!$D$10:$F$22,3,0))</f>
        <v>0</v>
      </c>
      <c r="F116" s="217"/>
      <c r="G116" s="35">
        <f t="shared" si="83"/>
        <v>0</v>
      </c>
      <c r="H116" s="152">
        <f>IF($G116=0,0,VLOOKUP(F116,'Cover Sheet'!$D$10:$F$36,3,0))</f>
        <v>0</v>
      </c>
      <c r="I116" s="191"/>
      <c r="J116" s="33">
        <f>IF(I116=0,0,VLOOKUP(I116,'Cover Sheet'!$L$10:$M$13,2,0))</f>
        <v>0</v>
      </c>
      <c r="K116" s="34">
        <f t="shared" si="84"/>
        <v>0</v>
      </c>
      <c r="L116" s="191"/>
      <c r="M116" s="33">
        <f>IF(L116=0,0,VLOOKUP(L116,'Cover Sheet'!$L$14:$M$34,2,0))</f>
        <v>0</v>
      </c>
      <c r="N116" s="34">
        <f t="shared" si="85"/>
        <v>0</v>
      </c>
      <c r="O116" s="173"/>
      <c r="P116" s="42">
        <f>IF(L116="",0,VLOOKUP(L116,'Cover Sheet'!$L$14:$O$34,4,0))</f>
        <v>0</v>
      </c>
      <c r="Q116" s="43" t="str">
        <f t="shared" si="86"/>
        <v>-</v>
      </c>
      <c r="R116" s="193"/>
      <c r="S116" s="33">
        <f>IF(R116=0,0,VLOOKUP(R116,'Cover Sheet'!$L$14:$M$34,2,0))</f>
        <v>0</v>
      </c>
      <c r="T116" s="44">
        <f t="shared" si="87"/>
        <v>0</v>
      </c>
      <c r="U116" s="212"/>
      <c r="V116" s="42">
        <f>IF(R116="",0,VLOOKUP(R116,'Cover Sheet'!$L$14:$O$34,4,0))</f>
        <v>0</v>
      </c>
      <c r="W116" s="45" t="str">
        <f t="shared" si="88"/>
        <v>-</v>
      </c>
      <c r="X116" s="108">
        <f>IF(C116=0,0,VLOOKUP(C116,'Cover Sheet'!$D$10:$G$22,4,0))</f>
        <v>0</v>
      </c>
      <c r="Y116" s="49">
        <f>IF(F116=0,0,VLOOKUP(F116,'Cover Sheet'!$D$10:$G$36,4,0))</f>
        <v>0</v>
      </c>
      <c r="Z116" s="46"/>
      <c r="AB116" s="128">
        <f t="shared" si="89"/>
        <v>0</v>
      </c>
      <c r="AC116" s="131">
        <f t="shared" si="24"/>
        <v>7.53</v>
      </c>
      <c r="AD116" s="130" t="str">
        <f t="shared" si="90"/>
        <v>-</v>
      </c>
      <c r="AE116" s="131" t="str">
        <f t="shared" si="79"/>
        <v>-</v>
      </c>
      <c r="AF116" s="132" t="str">
        <f t="shared" si="91"/>
        <v>-</v>
      </c>
      <c r="AG116" s="196"/>
      <c r="AH116" s="132" t="str">
        <f t="shared" si="92"/>
        <v/>
      </c>
      <c r="AI116" s="129">
        <f t="shared" si="93"/>
        <v>0</v>
      </c>
      <c r="AJ116" s="130" t="str">
        <f t="shared" si="81"/>
        <v>-</v>
      </c>
      <c r="AK116" s="133">
        <f t="shared" si="94"/>
        <v>0</v>
      </c>
      <c r="AL116" s="134">
        <f t="shared" si="95"/>
        <v>0</v>
      </c>
      <c r="AN116" s="128">
        <f t="shared" si="96"/>
        <v>0</v>
      </c>
      <c r="AO116" s="131">
        <f t="shared" si="26"/>
        <v>7.53</v>
      </c>
      <c r="AP116" s="130" t="str">
        <f t="shared" si="97"/>
        <v>-</v>
      </c>
      <c r="AQ116" s="131" t="str">
        <f t="shared" si="80"/>
        <v>-</v>
      </c>
      <c r="AR116" s="129" t="str">
        <f t="shared" si="98"/>
        <v>-</v>
      </c>
      <c r="AS116" s="196"/>
      <c r="AT116" s="132" t="str">
        <f t="shared" si="99"/>
        <v/>
      </c>
      <c r="AU116" s="129">
        <f t="shared" si="100"/>
        <v>0</v>
      </c>
      <c r="AV116" s="130" t="str">
        <f t="shared" si="82"/>
        <v>-</v>
      </c>
      <c r="AW116" s="133">
        <f t="shared" si="101"/>
        <v>0</v>
      </c>
      <c r="AX116" s="134">
        <f t="shared" si="102"/>
        <v>0</v>
      </c>
    </row>
    <row r="117" spans="1:50" ht="18" hidden="1" customHeight="1" outlineLevel="1" x14ac:dyDescent="0.2">
      <c r="A117" s="218">
        <f t="shared" si="21"/>
        <v>99</v>
      </c>
      <c r="B117" s="170"/>
      <c r="C117" s="186"/>
      <c r="D117" s="187"/>
      <c r="E117" s="216">
        <f>IF($G117=0,0,VLOOKUP(C117,'Cover Sheet'!$D$10:$F$22,3,0))</f>
        <v>0</v>
      </c>
      <c r="F117" s="217"/>
      <c r="G117" s="33">
        <f t="shared" si="57"/>
        <v>0</v>
      </c>
      <c r="H117" s="152">
        <f>IF($G117=0,0,VLOOKUP(F117,'Cover Sheet'!$D$10:$F$36,3,0))</f>
        <v>0</v>
      </c>
      <c r="I117" s="191"/>
      <c r="J117" s="33">
        <f>IF(I117=0,0,VLOOKUP(I117,'Cover Sheet'!$L$10:$M$13,2,0))</f>
        <v>0</v>
      </c>
      <c r="K117" s="34">
        <f t="shared" si="58"/>
        <v>0</v>
      </c>
      <c r="L117" s="191"/>
      <c r="M117" s="33">
        <f>IF(L117=0,0,VLOOKUP(L117,'Cover Sheet'!$L$14:$M$34,2,0))</f>
        <v>0</v>
      </c>
      <c r="N117" s="34">
        <f t="shared" si="59"/>
        <v>0</v>
      </c>
      <c r="O117" s="173"/>
      <c r="P117" s="42">
        <f>IF(L117="",0,VLOOKUP(L117,'Cover Sheet'!$L$14:$O$34,4,0))</f>
        <v>0</v>
      </c>
      <c r="Q117" s="43" t="str">
        <f t="shared" si="60"/>
        <v>-</v>
      </c>
      <c r="R117" s="193"/>
      <c r="S117" s="33">
        <f>IF(R117=0,0,VLOOKUP(R117,'Cover Sheet'!$L$14:$M$34,2,0))</f>
        <v>0</v>
      </c>
      <c r="T117" s="44">
        <f t="shared" si="61"/>
        <v>0</v>
      </c>
      <c r="U117" s="212"/>
      <c r="V117" s="42">
        <f>IF(R117="",0,VLOOKUP(R117,'Cover Sheet'!$L$14:$O$34,4,0))</f>
        <v>0</v>
      </c>
      <c r="W117" s="45" t="str">
        <f t="shared" si="62"/>
        <v>-</v>
      </c>
      <c r="X117" s="108">
        <f>IF(C117=0,0,VLOOKUP(C117,'Cover Sheet'!$D$10:$G$22,4,0))</f>
        <v>0</v>
      </c>
      <c r="Y117" s="49">
        <f>IF(F117=0,0,VLOOKUP(F117,'Cover Sheet'!$D$10:$G$36,4,0))</f>
        <v>0</v>
      </c>
      <c r="Z117" s="46"/>
      <c r="AB117" s="128">
        <f t="shared" si="63"/>
        <v>0</v>
      </c>
      <c r="AC117" s="131">
        <f t="shared" si="24"/>
        <v>7.53</v>
      </c>
      <c r="AD117" s="130" t="str">
        <f t="shared" si="64"/>
        <v>-</v>
      </c>
      <c r="AE117" s="131" t="str">
        <f t="shared" si="77"/>
        <v>-</v>
      </c>
      <c r="AF117" s="132" t="str">
        <f t="shared" si="65"/>
        <v>-</v>
      </c>
      <c r="AG117" s="196"/>
      <c r="AH117" s="132" t="str">
        <f t="shared" si="66"/>
        <v/>
      </c>
      <c r="AI117" s="129">
        <f t="shared" si="67"/>
        <v>0</v>
      </c>
      <c r="AJ117" s="130" t="str">
        <f t="shared" si="81"/>
        <v>-</v>
      </c>
      <c r="AK117" s="133">
        <f t="shared" si="68"/>
        <v>0</v>
      </c>
      <c r="AL117" s="134">
        <f t="shared" si="69"/>
        <v>0</v>
      </c>
      <c r="AN117" s="128">
        <f t="shared" si="70"/>
        <v>0</v>
      </c>
      <c r="AO117" s="131">
        <f t="shared" si="26"/>
        <v>7.53</v>
      </c>
      <c r="AP117" s="130" t="str">
        <f t="shared" si="71"/>
        <v>-</v>
      </c>
      <c r="AQ117" s="131" t="str">
        <f t="shared" si="78"/>
        <v>-</v>
      </c>
      <c r="AR117" s="129" t="str">
        <f t="shared" si="72"/>
        <v>-</v>
      </c>
      <c r="AS117" s="196"/>
      <c r="AT117" s="132" t="str">
        <f t="shared" si="73"/>
        <v/>
      </c>
      <c r="AU117" s="129">
        <f t="shared" si="74"/>
        <v>0</v>
      </c>
      <c r="AV117" s="130" t="str">
        <f t="shared" si="82"/>
        <v>-</v>
      </c>
      <c r="AW117" s="133">
        <f t="shared" si="75"/>
        <v>0</v>
      </c>
      <c r="AX117" s="134">
        <f t="shared" si="76"/>
        <v>0</v>
      </c>
    </row>
    <row r="118" spans="1:50" ht="17.45" hidden="1" customHeight="1" outlineLevel="1" x14ac:dyDescent="0.2">
      <c r="A118" s="242">
        <f t="shared" si="21"/>
        <v>100</v>
      </c>
      <c r="B118" s="243"/>
      <c r="C118" s="244"/>
      <c r="D118" s="184"/>
      <c r="E118" s="245">
        <f>IF($G118=0,0,VLOOKUP(C118,'Cover Sheet'!$D$10:$F$22,3,0))</f>
        <v>0</v>
      </c>
      <c r="F118" s="246"/>
      <c r="G118" s="35">
        <f t="shared" si="57"/>
        <v>0</v>
      </c>
      <c r="H118" s="247">
        <f>IF($G118=0,0,VLOOKUP(F118,'Cover Sheet'!$D$10:$F$36,3,0))</f>
        <v>0</v>
      </c>
      <c r="I118" s="190"/>
      <c r="J118" s="35">
        <f>IF(I118=0,0,VLOOKUP(I118,'Cover Sheet'!$L$10:$M$13,2,0))</f>
        <v>0</v>
      </c>
      <c r="K118" s="248">
        <f>IF(J118&gt;0,H118*(1-J118),H118)</f>
        <v>0</v>
      </c>
      <c r="L118" s="190"/>
      <c r="M118" s="35">
        <f>IF(L118=0,0,VLOOKUP(L118,'Cover Sheet'!$L$14:$M$34,2,0))</f>
        <v>0</v>
      </c>
      <c r="N118" s="248">
        <f>IF(M118&gt;0,ROUNDUP(K118*(1-M118),2),K118)</f>
        <v>0</v>
      </c>
      <c r="O118" s="249"/>
      <c r="P118" s="250">
        <f>IF(L118="",0,VLOOKUP(L118,'Cover Sheet'!$L$14:$O$34,4,0))</f>
        <v>0</v>
      </c>
      <c r="Q118" s="251" t="str">
        <f>IF(L118="","-",IF(OR(L118="PP1",L118="P2"),P118*$D$10*E118*G118/12*43560,P118*$D$10*K118*G118/12*43560))</f>
        <v>-</v>
      </c>
      <c r="R118" s="252"/>
      <c r="S118" s="35">
        <f>IF(R118=0,0,VLOOKUP(R118,'Cover Sheet'!$L$14:$M$34,2,0))</f>
        <v>0</v>
      </c>
      <c r="T118" s="253">
        <f>IF(S118&gt;0,N118*(1-S118),N118)</f>
        <v>0</v>
      </c>
      <c r="U118" s="254"/>
      <c r="V118" s="250">
        <f>IF(R118="",0,VLOOKUP(R118,'Cover Sheet'!$L$14:$O$34,4,0))</f>
        <v>0</v>
      </c>
      <c r="W118" s="255" t="str">
        <f t="shared" si="62"/>
        <v>-</v>
      </c>
      <c r="X118" s="107">
        <f>IF(C118=0,0,VLOOKUP(C118,'Cover Sheet'!$D$10:$G$22,4,0))</f>
        <v>0</v>
      </c>
      <c r="Y118" s="32">
        <f>IF(F118=0,0,VLOOKUP(F118,'Cover Sheet'!$D$10:$G$36,4,0))</f>
        <v>0</v>
      </c>
      <c r="Z118" s="46"/>
      <c r="AB118" s="275">
        <f>Y118</f>
        <v>0</v>
      </c>
      <c r="AC118" s="241">
        <v>7.53</v>
      </c>
      <c r="AD118" s="276" t="str">
        <f t="shared" si="64"/>
        <v>-</v>
      </c>
      <c r="AE118" s="277" t="str">
        <f>IF(AB118=0,"-",(AC118-0.2*AD118)^2/(AC118+0.8*AD118))</f>
        <v>-</v>
      </c>
      <c r="AF118" s="278" t="str">
        <f>Q118</f>
        <v>-</v>
      </c>
      <c r="AG118" s="279"/>
      <c r="AH118" s="278" t="str">
        <f>IF(AG118="","",AF118*AG118)</f>
        <v/>
      </c>
      <c r="AI118" s="280">
        <f t="shared" si="67"/>
        <v>0</v>
      </c>
      <c r="AJ118" s="276" t="str">
        <f t="shared" si="81"/>
        <v>-</v>
      </c>
      <c r="AK118" s="281">
        <f>IF(AB118=0,0,1000/(10+5*AC118+10*AJ118-10*(AJ118^2+1.25*AJ118*AC118)^(1/2)))</f>
        <v>0</v>
      </c>
      <c r="AL118" s="282">
        <f>AK118-AB118</f>
        <v>0</v>
      </c>
      <c r="AN118" s="275">
        <f>AK118</f>
        <v>0</v>
      </c>
      <c r="AO118" s="241">
        <v>7.53</v>
      </c>
      <c r="AP118" s="276" t="str">
        <f t="shared" si="71"/>
        <v>-</v>
      </c>
      <c r="AQ118" s="277" t="str">
        <f t="shared" si="78"/>
        <v>-</v>
      </c>
      <c r="AR118" s="278" t="str">
        <f>W118</f>
        <v>-</v>
      </c>
      <c r="AS118" s="279"/>
      <c r="AT118" s="278" t="str">
        <f>IF(AS118="","",AR118*AS118)</f>
        <v/>
      </c>
      <c r="AU118" s="280">
        <f>IF(OR(AN118=0,R118=""),0,12*AT118/43560/D118)</f>
        <v>0</v>
      </c>
      <c r="AV118" s="276" t="str">
        <f t="shared" si="82"/>
        <v>-</v>
      </c>
      <c r="AW118" s="281">
        <f t="shared" si="75"/>
        <v>0</v>
      </c>
      <c r="AX118" s="282">
        <f>AW118-AN118</f>
        <v>0</v>
      </c>
    </row>
    <row r="119" spans="1:50" ht="17.45" hidden="1" customHeight="1" outlineLevel="1" x14ac:dyDescent="0.2">
      <c r="A119" s="218">
        <f t="shared" ref="A119:A182" si="169">A118+1</f>
        <v>101</v>
      </c>
      <c r="B119" s="170"/>
      <c r="C119" s="185"/>
      <c r="D119" s="184"/>
      <c r="E119" s="216">
        <f>IF($G119=0,0,VLOOKUP(C119,'Cover Sheet'!$D$10:$F$22,3,0))</f>
        <v>0</v>
      </c>
      <c r="F119" s="217"/>
      <c r="G119" s="35">
        <f t="shared" si="57"/>
        <v>0</v>
      </c>
      <c r="H119" s="152">
        <f>IF($G119=0,0,VLOOKUP(F119,'Cover Sheet'!$D$10:$F$36,3,0))</f>
        <v>0</v>
      </c>
      <c r="I119" s="191"/>
      <c r="J119" s="33">
        <f>IF(I119=0,0,VLOOKUP(I119,'Cover Sheet'!$L$10:$M$13,2,0))</f>
        <v>0</v>
      </c>
      <c r="K119" s="34">
        <f t="shared" ref="K119:K217" si="170">IF(J119&gt;0,H119*(1-J119),H119)</f>
        <v>0</v>
      </c>
      <c r="L119" s="190"/>
      <c r="M119" s="33">
        <f>IF(L119=0,0,VLOOKUP(L119,'Cover Sheet'!$L$14:$M$34,2,0))</f>
        <v>0</v>
      </c>
      <c r="N119" s="34">
        <f t="shared" ref="N119:N217" si="171">IF(M119&gt;0,ROUNDUP(K119*(1-M119),2),K119)</f>
        <v>0</v>
      </c>
      <c r="O119" s="173"/>
      <c r="P119" s="42">
        <f>IF(L119="",0,VLOOKUP(L119,'Cover Sheet'!$L$14:$O$34,4,0))</f>
        <v>0</v>
      </c>
      <c r="Q119" s="208" t="str">
        <f>IF(L119="","-",IF(OR(L119="PP1",L119="P2"),P119*$D$10*E119*G119/12*43560,P119*$D$10*K119*G119/12*43560))</f>
        <v>-</v>
      </c>
      <c r="R119" s="193"/>
      <c r="S119" s="33">
        <f>IF(R119=0,0,VLOOKUP(R119,'Cover Sheet'!$L$14:$M$34,2,0))</f>
        <v>0</v>
      </c>
      <c r="T119" s="44">
        <f>IF(S119&gt;0,N119*(1-S119),N119)</f>
        <v>0</v>
      </c>
      <c r="U119" s="212"/>
      <c r="V119" s="42">
        <f>IF(R119="",0,VLOOKUP(R119,'Cover Sheet'!$L$14:$O$34,4,0))</f>
        <v>0</v>
      </c>
      <c r="W119" s="45" t="str">
        <f t="shared" si="62"/>
        <v>-</v>
      </c>
      <c r="X119" s="108">
        <f>IF(C119=0,0,VLOOKUP(C119,'Cover Sheet'!$D$10:$G$22,4,0))</f>
        <v>0</v>
      </c>
      <c r="Y119" s="49">
        <f>IF(F119=0,0,VLOOKUP(F119,'Cover Sheet'!$D$10:$G$36,4,0))</f>
        <v>0</v>
      </c>
      <c r="Z119" s="46"/>
      <c r="AB119" s="128">
        <f t="shared" ref="AB119:AB217" si="172">Y119</f>
        <v>0</v>
      </c>
      <c r="AC119" s="131">
        <f>$AC$19</f>
        <v>7.53</v>
      </c>
      <c r="AD119" s="130" t="str">
        <f t="shared" si="64"/>
        <v>-</v>
      </c>
      <c r="AE119" s="131" t="str">
        <f t="shared" ref="AE119:AE128" si="173">IF(AB119=0,"-",(AC119-0.2*AD119)^2/(AC119+0.8*AD119))</f>
        <v>-</v>
      </c>
      <c r="AF119" s="132" t="str">
        <f>Q119</f>
        <v>-</v>
      </c>
      <c r="AG119" s="196"/>
      <c r="AH119" s="132" t="str">
        <f t="shared" ref="AH119:AH217" si="174">IF(AG119="","",AF119*AG119)</f>
        <v/>
      </c>
      <c r="AI119" s="129">
        <f t="shared" si="67"/>
        <v>0</v>
      </c>
      <c r="AJ119" s="130" t="str">
        <f t="shared" si="81"/>
        <v>-</v>
      </c>
      <c r="AK119" s="133">
        <f t="shared" ref="AK119:AK182" si="175">IF(AB119=0,0,1000/(10+5*AC119+10*AJ119-10*(AJ119^2+1.25*AJ119*AC119)^(1/2)))</f>
        <v>0</v>
      </c>
      <c r="AL119" s="134">
        <f t="shared" ref="AL119:AL217" si="176">AK119-AB119</f>
        <v>0</v>
      </c>
      <c r="AN119" s="128">
        <f t="shared" ref="AN119:AN217" si="177">AK119</f>
        <v>0</v>
      </c>
      <c r="AO119" s="131">
        <f>$AC$19</f>
        <v>7.53</v>
      </c>
      <c r="AP119" s="130" t="str">
        <f t="shared" si="71"/>
        <v>-</v>
      </c>
      <c r="AQ119" s="131" t="str">
        <f t="shared" si="78"/>
        <v>-</v>
      </c>
      <c r="AR119" s="132" t="str">
        <f t="shared" ref="AR119:AR217" si="178">W119</f>
        <v>-</v>
      </c>
      <c r="AS119" s="196"/>
      <c r="AT119" s="132" t="str">
        <f t="shared" ref="AT119:AT217" si="179">IF(AS119="","",AR119*AS119)</f>
        <v/>
      </c>
      <c r="AU119" s="129">
        <f t="shared" ref="AU119:AU217" si="180">IF(OR(AN119=0,R119=""),0,12*AT119/43560/D119)</f>
        <v>0</v>
      </c>
      <c r="AV119" s="130" t="str">
        <f t="shared" si="82"/>
        <v>-</v>
      </c>
      <c r="AW119" s="133">
        <f t="shared" si="75"/>
        <v>0</v>
      </c>
      <c r="AX119" s="134">
        <f t="shared" ref="AX119:AX217" si="181">AW119-AN119</f>
        <v>0</v>
      </c>
    </row>
    <row r="120" spans="1:50" ht="17.45" hidden="1" customHeight="1" outlineLevel="1" x14ac:dyDescent="0.2">
      <c r="A120" s="218">
        <f t="shared" si="169"/>
        <v>102</v>
      </c>
      <c r="B120" s="170"/>
      <c r="C120" s="185"/>
      <c r="D120" s="184"/>
      <c r="E120" s="216">
        <f>IF($G120=0,0,VLOOKUP(C120,'Cover Sheet'!$D$10:$F$22,3,0))</f>
        <v>0</v>
      </c>
      <c r="F120" s="217"/>
      <c r="G120" s="35">
        <f t="shared" si="57"/>
        <v>0</v>
      </c>
      <c r="H120" s="152">
        <f>IF($G120=0,0,VLOOKUP(F120,'Cover Sheet'!$D$10:$F$36,3,0))</f>
        <v>0</v>
      </c>
      <c r="I120" s="191"/>
      <c r="J120" s="33">
        <f>IF(I120=0,0,VLOOKUP(I120,'Cover Sheet'!$L$10:$M$13,2,0))</f>
        <v>0</v>
      </c>
      <c r="K120" s="34">
        <f t="shared" si="170"/>
        <v>0</v>
      </c>
      <c r="L120" s="190"/>
      <c r="M120" s="33">
        <f>IF(L120=0,0,VLOOKUP(L120,'Cover Sheet'!$L$14:$M$34,2,0))</f>
        <v>0</v>
      </c>
      <c r="N120" s="34">
        <f t="shared" si="171"/>
        <v>0</v>
      </c>
      <c r="O120" s="173"/>
      <c r="P120" s="42">
        <f>IF(L120="",0,VLOOKUP(L120,'Cover Sheet'!$L$14:$O$34,4,0))</f>
        <v>0</v>
      </c>
      <c r="Q120" s="43" t="str">
        <f t="shared" ref="Q120:Q217" si="182">IF(L120="","-",IF(OR(L120="PP1",L120="P2"),P120*$D$10*E120*G120/12*43560,P120*$D$10*K120*G120/12*43560))</f>
        <v>-</v>
      </c>
      <c r="R120" s="193"/>
      <c r="S120" s="33">
        <f>IF(R120=0,0,VLOOKUP(R120,'Cover Sheet'!$L$14:$M$34,2,0))</f>
        <v>0</v>
      </c>
      <c r="T120" s="44">
        <f t="shared" ref="T120:T217" si="183">IF(S120&gt;0,N120*(1-S120),N120)</f>
        <v>0</v>
      </c>
      <c r="U120" s="212"/>
      <c r="V120" s="42">
        <f>IF(R120="",0,VLOOKUP(R120,'Cover Sheet'!$L$14:$O$34,4,0))</f>
        <v>0</v>
      </c>
      <c r="W120" s="45" t="str">
        <f t="shared" si="62"/>
        <v>-</v>
      </c>
      <c r="X120" s="108">
        <f>IF(C120=0,0,VLOOKUP(C120,'Cover Sheet'!$D$10:$G$22,4,0))</f>
        <v>0</v>
      </c>
      <c r="Y120" s="49">
        <f>IF(F120=0,0,VLOOKUP(F120,'Cover Sheet'!$D$10:$G$36,4,0))</f>
        <v>0</v>
      </c>
      <c r="Z120" s="46"/>
      <c r="AB120" s="128">
        <f t="shared" si="172"/>
        <v>0</v>
      </c>
      <c r="AC120" s="131">
        <f t="shared" si="24"/>
        <v>7.53</v>
      </c>
      <c r="AD120" s="130" t="str">
        <f t="shared" si="64"/>
        <v>-</v>
      </c>
      <c r="AE120" s="131" t="str">
        <f t="shared" si="173"/>
        <v>-</v>
      </c>
      <c r="AF120" s="132" t="str">
        <f t="shared" ref="AF120:AF183" si="184">Q120</f>
        <v>-</v>
      </c>
      <c r="AG120" s="196"/>
      <c r="AH120" s="132" t="str">
        <f t="shared" si="174"/>
        <v/>
      </c>
      <c r="AI120" s="129">
        <f t="shared" si="67"/>
        <v>0</v>
      </c>
      <c r="AJ120" s="130" t="str">
        <f t="shared" si="81"/>
        <v>-</v>
      </c>
      <c r="AK120" s="133">
        <f t="shared" si="175"/>
        <v>0</v>
      </c>
      <c r="AL120" s="134">
        <f t="shared" si="176"/>
        <v>0</v>
      </c>
      <c r="AN120" s="128">
        <f t="shared" si="177"/>
        <v>0</v>
      </c>
      <c r="AO120" s="131">
        <f t="shared" si="26"/>
        <v>7.53</v>
      </c>
      <c r="AP120" s="130" t="str">
        <f t="shared" si="71"/>
        <v>-</v>
      </c>
      <c r="AQ120" s="131" t="str">
        <f t="shared" si="78"/>
        <v>-</v>
      </c>
      <c r="AR120" s="132" t="str">
        <f t="shared" si="178"/>
        <v>-</v>
      </c>
      <c r="AS120" s="196"/>
      <c r="AT120" s="132" t="str">
        <f t="shared" si="179"/>
        <v/>
      </c>
      <c r="AU120" s="129">
        <f t="shared" si="180"/>
        <v>0</v>
      </c>
      <c r="AV120" s="130" t="str">
        <f t="shared" si="82"/>
        <v>-</v>
      </c>
      <c r="AW120" s="133">
        <f t="shared" si="75"/>
        <v>0</v>
      </c>
      <c r="AX120" s="134">
        <f t="shared" si="181"/>
        <v>0</v>
      </c>
    </row>
    <row r="121" spans="1:50" ht="17.45" hidden="1" customHeight="1" outlineLevel="1" x14ac:dyDescent="0.2">
      <c r="A121" s="218">
        <f t="shared" si="169"/>
        <v>103</v>
      </c>
      <c r="B121" s="170"/>
      <c r="C121" s="185"/>
      <c r="D121" s="184"/>
      <c r="E121" s="216">
        <f>IF($G121=0,0,VLOOKUP(C121,'Cover Sheet'!$D$10:$F$22,3,0))</f>
        <v>0</v>
      </c>
      <c r="F121" s="217"/>
      <c r="G121" s="35">
        <f t="shared" si="57"/>
        <v>0</v>
      </c>
      <c r="H121" s="152">
        <f>IF($G121=0,0,VLOOKUP(F121,'Cover Sheet'!$D$10:$F$36,3,0))</f>
        <v>0</v>
      </c>
      <c r="I121" s="191"/>
      <c r="J121" s="33">
        <f>IF(I121=0,0,VLOOKUP(I121,'Cover Sheet'!$L$10:$M$13,2,0))</f>
        <v>0</v>
      </c>
      <c r="K121" s="34">
        <f t="shared" si="170"/>
        <v>0</v>
      </c>
      <c r="L121" s="190"/>
      <c r="M121" s="33">
        <f>IF(L121=0,0,VLOOKUP(L121,'Cover Sheet'!$L$14:$M$34,2,0))</f>
        <v>0</v>
      </c>
      <c r="N121" s="34">
        <f t="shared" si="171"/>
        <v>0</v>
      </c>
      <c r="O121" s="173"/>
      <c r="P121" s="42">
        <f>IF(L121="",0,VLOOKUP(L121,'Cover Sheet'!$L$14:$O$34,4,0))</f>
        <v>0</v>
      </c>
      <c r="Q121" s="43" t="str">
        <f t="shared" si="182"/>
        <v>-</v>
      </c>
      <c r="R121" s="193"/>
      <c r="S121" s="33">
        <f>IF(R121=0,0,VLOOKUP(R121,'Cover Sheet'!$L$14:$M$34,2,0))</f>
        <v>0</v>
      </c>
      <c r="T121" s="44">
        <f t="shared" si="183"/>
        <v>0</v>
      </c>
      <c r="U121" s="212"/>
      <c r="V121" s="42">
        <f>IF(R121="",0,VLOOKUP(R121,'Cover Sheet'!$L$14:$O$34,4,0))</f>
        <v>0</v>
      </c>
      <c r="W121" s="45" t="str">
        <f t="shared" si="62"/>
        <v>-</v>
      </c>
      <c r="X121" s="108">
        <f>IF(C121=0,0,VLOOKUP(C121,'Cover Sheet'!$D$10:$G$22,4,0))</f>
        <v>0</v>
      </c>
      <c r="Y121" s="49">
        <f>IF(F121=0,0,VLOOKUP(F121,'Cover Sheet'!$D$10:$G$36,4,0))</f>
        <v>0</v>
      </c>
      <c r="Z121" s="46"/>
      <c r="AB121" s="128">
        <f t="shared" si="172"/>
        <v>0</v>
      </c>
      <c r="AC121" s="131">
        <f t="shared" si="24"/>
        <v>7.53</v>
      </c>
      <c r="AD121" s="130" t="str">
        <f t="shared" si="64"/>
        <v>-</v>
      </c>
      <c r="AE121" s="131" t="str">
        <f t="shared" si="173"/>
        <v>-</v>
      </c>
      <c r="AF121" s="132" t="str">
        <f t="shared" si="184"/>
        <v>-</v>
      </c>
      <c r="AG121" s="196"/>
      <c r="AH121" s="132" t="str">
        <f t="shared" si="174"/>
        <v/>
      </c>
      <c r="AI121" s="129">
        <f t="shared" si="67"/>
        <v>0</v>
      </c>
      <c r="AJ121" s="130" t="str">
        <f t="shared" si="81"/>
        <v>-</v>
      </c>
      <c r="AK121" s="133">
        <f t="shared" si="175"/>
        <v>0</v>
      </c>
      <c r="AL121" s="134">
        <f t="shared" si="176"/>
        <v>0</v>
      </c>
      <c r="AN121" s="128">
        <f t="shared" si="177"/>
        <v>0</v>
      </c>
      <c r="AO121" s="131">
        <f t="shared" si="26"/>
        <v>7.53</v>
      </c>
      <c r="AP121" s="130" t="str">
        <f t="shared" si="71"/>
        <v>-</v>
      </c>
      <c r="AQ121" s="131" t="str">
        <f t="shared" si="78"/>
        <v>-</v>
      </c>
      <c r="AR121" s="132" t="str">
        <f t="shared" si="178"/>
        <v>-</v>
      </c>
      <c r="AS121" s="196"/>
      <c r="AT121" s="132" t="str">
        <f t="shared" si="179"/>
        <v/>
      </c>
      <c r="AU121" s="129">
        <f t="shared" si="180"/>
        <v>0</v>
      </c>
      <c r="AV121" s="130" t="str">
        <f t="shared" si="82"/>
        <v>-</v>
      </c>
      <c r="AW121" s="133">
        <f t="shared" si="75"/>
        <v>0</v>
      </c>
      <c r="AX121" s="134">
        <f t="shared" si="181"/>
        <v>0</v>
      </c>
    </row>
    <row r="122" spans="1:50" ht="18.95" hidden="1" customHeight="1" outlineLevel="1" x14ac:dyDescent="0.2">
      <c r="A122" s="218">
        <f t="shared" si="169"/>
        <v>104</v>
      </c>
      <c r="B122" s="170"/>
      <c r="C122" s="185"/>
      <c r="D122" s="184"/>
      <c r="E122" s="216">
        <f>IF($G122=0,0,VLOOKUP(C122,'Cover Sheet'!$D$10:$F$22,3,0))</f>
        <v>0</v>
      </c>
      <c r="F122" s="217"/>
      <c r="G122" s="35">
        <f t="shared" si="57"/>
        <v>0</v>
      </c>
      <c r="H122" s="152">
        <f>IF($G122=0,0,VLOOKUP(F122,'Cover Sheet'!$D$10:$F$36,3,0))</f>
        <v>0</v>
      </c>
      <c r="I122" s="191"/>
      <c r="J122" s="33">
        <f>IF(I122=0,0,VLOOKUP(I122,'Cover Sheet'!$L$10:$M$13,2,0))</f>
        <v>0</v>
      </c>
      <c r="K122" s="34">
        <f t="shared" si="170"/>
        <v>0</v>
      </c>
      <c r="L122" s="190"/>
      <c r="M122" s="33">
        <f>IF(L122=0,0,VLOOKUP(L122,'Cover Sheet'!$L$14:$M$34,2,0))</f>
        <v>0</v>
      </c>
      <c r="N122" s="34">
        <f t="shared" si="171"/>
        <v>0</v>
      </c>
      <c r="O122" s="173"/>
      <c r="P122" s="42">
        <f>IF(L122="",0,VLOOKUP(L122,'Cover Sheet'!$L$14:$O$34,4,0))</f>
        <v>0</v>
      </c>
      <c r="Q122" s="43" t="str">
        <f t="shared" si="182"/>
        <v>-</v>
      </c>
      <c r="R122" s="193"/>
      <c r="S122" s="33">
        <f>IF(R122=0,0,VLOOKUP(R122,'Cover Sheet'!$L$14:$M$34,2,0))</f>
        <v>0</v>
      </c>
      <c r="T122" s="44">
        <f t="shared" si="183"/>
        <v>0</v>
      </c>
      <c r="U122" s="212"/>
      <c r="V122" s="42">
        <f>IF(R122="",0,VLOOKUP(R122,'Cover Sheet'!$L$14:$O$34,4,0))</f>
        <v>0</v>
      </c>
      <c r="W122" s="45" t="str">
        <f t="shared" si="62"/>
        <v>-</v>
      </c>
      <c r="X122" s="108">
        <f>IF(C122=0,0,VLOOKUP(C122,'Cover Sheet'!$D$10:$G$22,4,0))</f>
        <v>0</v>
      </c>
      <c r="Y122" s="49">
        <f>IF(F122=0,0,VLOOKUP(F122,'Cover Sheet'!$D$10:$G$36,4,0))</f>
        <v>0</v>
      </c>
      <c r="Z122" s="46"/>
      <c r="AB122" s="128">
        <f t="shared" si="172"/>
        <v>0</v>
      </c>
      <c r="AC122" s="131">
        <f t="shared" si="24"/>
        <v>7.53</v>
      </c>
      <c r="AD122" s="130" t="str">
        <f t="shared" si="64"/>
        <v>-</v>
      </c>
      <c r="AE122" s="131" t="str">
        <f t="shared" si="173"/>
        <v>-</v>
      </c>
      <c r="AF122" s="132" t="str">
        <f t="shared" si="184"/>
        <v>-</v>
      </c>
      <c r="AG122" s="196"/>
      <c r="AH122" s="132" t="str">
        <f t="shared" si="174"/>
        <v/>
      </c>
      <c r="AI122" s="129">
        <f t="shared" si="67"/>
        <v>0</v>
      </c>
      <c r="AJ122" s="130" t="str">
        <f t="shared" si="81"/>
        <v>-</v>
      </c>
      <c r="AK122" s="133">
        <f t="shared" si="175"/>
        <v>0</v>
      </c>
      <c r="AL122" s="134">
        <f t="shared" si="176"/>
        <v>0</v>
      </c>
      <c r="AN122" s="128">
        <f t="shared" si="177"/>
        <v>0</v>
      </c>
      <c r="AO122" s="131">
        <f t="shared" si="26"/>
        <v>7.53</v>
      </c>
      <c r="AP122" s="130" t="str">
        <f t="shared" si="71"/>
        <v>-</v>
      </c>
      <c r="AQ122" s="131" t="str">
        <f t="shared" si="78"/>
        <v>-</v>
      </c>
      <c r="AR122" s="132" t="str">
        <f t="shared" si="178"/>
        <v>-</v>
      </c>
      <c r="AS122" s="196"/>
      <c r="AT122" s="132" t="str">
        <f t="shared" si="179"/>
        <v/>
      </c>
      <c r="AU122" s="129">
        <f t="shared" si="180"/>
        <v>0</v>
      </c>
      <c r="AV122" s="130" t="str">
        <f t="shared" si="82"/>
        <v>-</v>
      </c>
      <c r="AW122" s="133">
        <f t="shared" si="75"/>
        <v>0</v>
      </c>
      <c r="AX122" s="134">
        <f t="shared" si="181"/>
        <v>0</v>
      </c>
    </row>
    <row r="123" spans="1:50" ht="18.95" customHeight="1" collapsed="1" x14ac:dyDescent="0.2">
      <c r="A123" s="218">
        <f t="shared" si="169"/>
        <v>105</v>
      </c>
      <c r="B123" s="170"/>
      <c r="C123" s="185"/>
      <c r="D123" s="184"/>
      <c r="E123" s="216">
        <f>IF($G123=0,0,VLOOKUP(C123,'Cover Sheet'!$D$10:$F$22,3,0))</f>
        <v>0</v>
      </c>
      <c r="F123" s="217"/>
      <c r="G123" s="35">
        <f t="shared" si="57"/>
        <v>0</v>
      </c>
      <c r="H123" s="152">
        <f>IF($G123=0,0,VLOOKUP(F123,'Cover Sheet'!$D$10:$F$36,3,0))</f>
        <v>0</v>
      </c>
      <c r="I123" s="191"/>
      <c r="J123" s="33">
        <f>IF(I123=0,0,VLOOKUP(I123,'Cover Sheet'!$L$10:$M$13,2,0))</f>
        <v>0</v>
      </c>
      <c r="K123" s="34">
        <f t="shared" si="170"/>
        <v>0</v>
      </c>
      <c r="L123" s="190"/>
      <c r="M123" s="33">
        <f>IF(L123=0,0,VLOOKUP(L123,'Cover Sheet'!$L$14:$M$34,2,0))</f>
        <v>0</v>
      </c>
      <c r="N123" s="34">
        <f t="shared" si="171"/>
        <v>0</v>
      </c>
      <c r="O123" s="173"/>
      <c r="P123" s="42">
        <f>IF(L123="",0,VLOOKUP(L123,'Cover Sheet'!$L$14:$O$34,4,0))</f>
        <v>0</v>
      </c>
      <c r="Q123" s="43" t="str">
        <f t="shared" si="182"/>
        <v>-</v>
      </c>
      <c r="R123" s="193"/>
      <c r="S123" s="33">
        <f>IF(R123=0,0,VLOOKUP(R123,'Cover Sheet'!$L$14:$M$34,2,0))</f>
        <v>0</v>
      </c>
      <c r="T123" s="44">
        <f t="shared" si="183"/>
        <v>0</v>
      </c>
      <c r="U123" s="212"/>
      <c r="V123" s="42">
        <f>IF(R123="",0,VLOOKUP(R123,'Cover Sheet'!$L$14:$O$34,4,0))</f>
        <v>0</v>
      </c>
      <c r="W123" s="45" t="str">
        <f t="shared" si="62"/>
        <v>-</v>
      </c>
      <c r="X123" s="108">
        <f>IF(C123=0,0,VLOOKUP(C123,'Cover Sheet'!$D$10:$G$22,4,0))</f>
        <v>0</v>
      </c>
      <c r="Y123" s="49">
        <f>IF(F123=0,0,VLOOKUP(F123,'Cover Sheet'!$D$10:$G$36,4,0))</f>
        <v>0</v>
      </c>
      <c r="Z123" s="46"/>
      <c r="AB123" s="128">
        <f t="shared" si="172"/>
        <v>0</v>
      </c>
      <c r="AC123" s="131">
        <f t="shared" si="24"/>
        <v>7.53</v>
      </c>
      <c r="AD123" s="130" t="str">
        <f t="shared" si="64"/>
        <v>-</v>
      </c>
      <c r="AE123" s="131" t="str">
        <f t="shared" si="173"/>
        <v>-</v>
      </c>
      <c r="AF123" s="132" t="str">
        <f t="shared" si="184"/>
        <v>-</v>
      </c>
      <c r="AG123" s="196"/>
      <c r="AH123" s="132" t="str">
        <f t="shared" si="174"/>
        <v/>
      </c>
      <c r="AI123" s="129">
        <f t="shared" si="67"/>
        <v>0</v>
      </c>
      <c r="AJ123" s="130" t="str">
        <f t="shared" si="81"/>
        <v>-</v>
      </c>
      <c r="AK123" s="133">
        <f t="shared" si="175"/>
        <v>0</v>
      </c>
      <c r="AL123" s="134">
        <f t="shared" si="176"/>
        <v>0</v>
      </c>
      <c r="AN123" s="128">
        <f t="shared" si="177"/>
        <v>0</v>
      </c>
      <c r="AO123" s="131">
        <f t="shared" si="26"/>
        <v>7.53</v>
      </c>
      <c r="AP123" s="130" t="str">
        <f t="shared" si="71"/>
        <v>-</v>
      </c>
      <c r="AQ123" s="131" t="str">
        <f t="shared" si="78"/>
        <v>-</v>
      </c>
      <c r="AR123" s="129" t="str">
        <f t="shared" si="178"/>
        <v>-</v>
      </c>
      <c r="AS123" s="196"/>
      <c r="AT123" s="132" t="str">
        <f t="shared" si="179"/>
        <v/>
      </c>
      <c r="AU123" s="129">
        <f t="shared" si="180"/>
        <v>0</v>
      </c>
      <c r="AV123" s="130" t="str">
        <f t="shared" si="82"/>
        <v>-</v>
      </c>
      <c r="AW123" s="133">
        <f t="shared" si="75"/>
        <v>0</v>
      </c>
      <c r="AX123" s="134">
        <f t="shared" si="181"/>
        <v>0</v>
      </c>
    </row>
    <row r="124" spans="1:50" ht="18.95" hidden="1" customHeight="1" outlineLevel="1" x14ac:dyDescent="0.2">
      <c r="A124" s="218">
        <f t="shared" si="169"/>
        <v>106</v>
      </c>
      <c r="B124" s="170"/>
      <c r="C124" s="185"/>
      <c r="D124" s="184"/>
      <c r="E124" s="216">
        <f>IF($G124=0,0,VLOOKUP(C124,'Cover Sheet'!$D$10:$F$22,3,0))</f>
        <v>0</v>
      </c>
      <c r="F124" s="217"/>
      <c r="G124" s="35">
        <f t="shared" si="57"/>
        <v>0</v>
      </c>
      <c r="H124" s="152">
        <f>IF($G124=0,0,VLOOKUP(F124,'Cover Sheet'!$D$10:$F$36,3,0))</f>
        <v>0</v>
      </c>
      <c r="I124" s="191"/>
      <c r="J124" s="33">
        <f>IF(I124=0,0,VLOOKUP(I124,'Cover Sheet'!$L$10:$M$13,2,0))</f>
        <v>0</v>
      </c>
      <c r="K124" s="34">
        <f t="shared" si="170"/>
        <v>0</v>
      </c>
      <c r="L124" s="191"/>
      <c r="M124" s="33">
        <f>IF(L124=0,0,VLOOKUP(L124,'Cover Sheet'!$L$14:$M$34,2,0))</f>
        <v>0</v>
      </c>
      <c r="N124" s="34">
        <f t="shared" si="171"/>
        <v>0</v>
      </c>
      <c r="O124" s="173"/>
      <c r="P124" s="42">
        <f>IF(L124="",0,VLOOKUP(L124,'Cover Sheet'!$L$14:$O$34,4,0))</f>
        <v>0</v>
      </c>
      <c r="Q124" s="43" t="str">
        <f t="shared" si="182"/>
        <v>-</v>
      </c>
      <c r="R124" s="193"/>
      <c r="S124" s="33">
        <f>IF(R124=0,0,VLOOKUP(R124,'Cover Sheet'!$L$14:$M$34,2,0))</f>
        <v>0</v>
      </c>
      <c r="T124" s="44">
        <f t="shared" si="183"/>
        <v>0</v>
      </c>
      <c r="U124" s="212"/>
      <c r="V124" s="42">
        <f>IF(R124="",0,VLOOKUP(R124,'Cover Sheet'!$L$14:$O$34,4,0))</f>
        <v>0</v>
      </c>
      <c r="W124" s="45" t="str">
        <f t="shared" si="62"/>
        <v>-</v>
      </c>
      <c r="X124" s="108">
        <f>IF(C124=0,0,VLOOKUP(C124,'Cover Sheet'!$D$10:$G$22,4,0))</f>
        <v>0</v>
      </c>
      <c r="Y124" s="49">
        <f>IF(F124=0,0,VLOOKUP(F124,'Cover Sheet'!$D$10:$G$36,4,0))</f>
        <v>0</v>
      </c>
      <c r="Z124" s="46"/>
      <c r="AB124" s="128">
        <f t="shared" si="172"/>
        <v>0</v>
      </c>
      <c r="AC124" s="131">
        <f t="shared" si="24"/>
        <v>7.53</v>
      </c>
      <c r="AD124" s="130" t="str">
        <f t="shared" si="64"/>
        <v>-</v>
      </c>
      <c r="AE124" s="131" t="str">
        <f t="shared" si="173"/>
        <v>-</v>
      </c>
      <c r="AF124" s="132" t="str">
        <f t="shared" si="184"/>
        <v>-</v>
      </c>
      <c r="AG124" s="196"/>
      <c r="AH124" s="132" t="str">
        <f t="shared" si="174"/>
        <v/>
      </c>
      <c r="AI124" s="129">
        <f t="shared" si="67"/>
        <v>0</v>
      </c>
      <c r="AJ124" s="130" t="str">
        <f t="shared" si="81"/>
        <v>-</v>
      </c>
      <c r="AK124" s="133">
        <f t="shared" si="175"/>
        <v>0</v>
      </c>
      <c r="AL124" s="134">
        <f t="shared" si="176"/>
        <v>0</v>
      </c>
      <c r="AN124" s="128">
        <f t="shared" si="177"/>
        <v>0</v>
      </c>
      <c r="AO124" s="131">
        <f t="shared" si="26"/>
        <v>7.53</v>
      </c>
      <c r="AP124" s="130" t="str">
        <f t="shared" si="71"/>
        <v>-</v>
      </c>
      <c r="AQ124" s="131" t="str">
        <f t="shared" si="78"/>
        <v>-</v>
      </c>
      <c r="AR124" s="129" t="str">
        <f t="shared" si="178"/>
        <v>-</v>
      </c>
      <c r="AS124" s="196"/>
      <c r="AT124" s="132" t="str">
        <f t="shared" si="179"/>
        <v/>
      </c>
      <c r="AU124" s="129">
        <f t="shared" si="180"/>
        <v>0</v>
      </c>
      <c r="AV124" s="130" t="str">
        <f t="shared" si="82"/>
        <v>-</v>
      </c>
      <c r="AW124" s="133">
        <f t="shared" si="75"/>
        <v>0</v>
      </c>
      <c r="AX124" s="134">
        <f t="shared" si="181"/>
        <v>0</v>
      </c>
    </row>
    <row r="125" spans="1:50" ht="18.95" hidden="1" customHeight="1" outlineLevel="1" x14ac:dyDescent="0.2">
      <c r="A125" s="218">
        <f t="shared" si="169"/>
        <v>107</v>
      </c>
      <c r="B125" s="170"/>
      <c r="C125" s="185"/>
      <c r="D125" s="184"/>
      <c r="E125" s="216">
        <f>IF($G125=0,0,VLOOKUP(C125,'Cover Sheet'!$D$10:$F$22,3,0))</f>
        <v>0</v>
      </c>
      <c r="F125" s="217"/>
      <c r="G125" s="35">
        <f t="shared" si="57"/>
        <v>0</v>
      </c>
      <c r="H125" s="152">
        <f>IF($G125=0,0,VLOOKUP(F125,'Cover Sheet'!$D$10:$F$36,3,0))</f>
        <v>0</v>
      </c>
      <c r="I125" s="191"/>
      <c r="J125" s="33">
        <f>IF(I125=0,0,VLOOKUP(I125,'Cover Sheet'!$L$10:$M$13,2,0))</f>
        <v>0</v>
      </c>
      <c r="K125" s="34">
        <f t="shared" si="170"/>
        <v>0</v>
      </c>
      <c r="L125" s="191"/>
      <c r="M125" s="33">
        <f>IF(L125=0,0,VLOOKUP(L125,'Cover Sheet'!$L$14:$M$34,2,0))</f>
        <v>0</v>
      </c>
      <c r="N125" s="34">
        <f t="shared" si="171"/>
        <v>0</v>
      </c>
      <c r="O125" s="173"/>
      <c r="P125" s="42">
        <f>IF(L125="",0,VLOOKUP(L125,'Cover Sheet'!$L$14:$O$34,4,0))</f>
        <v>0</v>
      </c>
      <c r="Q125" s="43" t="str">
        <f t="shared" si="182"/>
        <v>-</v>
      </c>
      <c r="R125" s="193"/>
      <c r="S125" s="33">
        <f>IF(R125=0,0,VLOOKUP(R125,'Cover Sheet'!$L$14:$M$34,2,0))</f>
        <v>0</v>
      </c>
      <c r="T125" s="44">
        <f t="shared" si="183"/>
        <v>0</v>
      </c>
      <c r="U125" s="212"/>
      <c r="V125" s="42">
        <f>IF(R125="",0,VLOOKUP(R125,'Cover Sheet'!$L$14:$O$34,4,0))</f>
        <v>0</v>
      </c>
      <c r="W125" s="45" t="str">
        <f t="shared" si="62"/>
        <v>-</v>
      </c>
      <c r="X125" s="108">
        <f>IF(C125=0,0,VLOOKUP(C125,'Cover Sheet'!$D$10:$G$22,4,0))</f>
        <v>0</v>
      </c>
      <c r="Y125" s="49">
        <f>IF(F125=0,0,VLOOKUP(F125,'Cover Sheet'!$D$10:$G$36,4,0))</f>
        <v>0</v>
      </c>
      <c r="Z125" s="46"/>
      <c r="AB125" s="128">
        <f t="shared" si="172"/>
        <v>0</v>
      </c>
      <c r="AC125" s="131">
        <f t="shared" si="24"/>
        <v>7.53</v>
      </c>
      <c r="AD125" s="130" t="str">
        <f t="shared" si="64"/>
        <v>-</v>
      </c>
      <c r="AE125" s="131" t="str">
        <f t="shared" si="173"/>
        <v>-</v>
      </c>
      <c r="AF125" s="132" t="str">
        <f t="shared" si="184"/>
        <v>-</v>
      </c>
      <c r="AG125" s="196"/>
      <c r="AH125" s="132" t="str">
        <f t="shared" si="174"/>
        <v/>
      </c>
      <c r="AI125" s="129">
        <f t="shared" si="67"/>
        <v>0</v>
      </c>
      <c r="AJ125" s="130" t="str">
        <f t="shared" si="81"/>
        <v>-</v>
      </c>
      <c r="AK125" s="133">
        <f t="shared" si="175"/>
        <v>0</v>
      </c>
      <c r="AL125" s="134">
        <f t="shared" si="176"/>
        <v>0</v>
      </c>
      <c r="AN125" s="128">
        <f t="shared" si="177"/>
        <v>0</v>
      </c>
      <c r="AO125" s="131">
        <f t="shared" si="26"/>
        <v>7.53</v>
      </c>
      <c r="AP125" s="130" t="str">
        <f t="shared" si="71"/>
        <v>-</v>
      </c>
      <c r="AQ125" s="131" t="str">
        <f t="shared" si="78"/>
        <v>-</v>
      </c>
      <c r="AR125" s="129" t="str">
        <f t="shared" si="178"/>
        <v>-</v>
      </c>
      <c r="AS125" s="196"/>
      <c r="AT125" s="132" t="str">
        <f t="shared" si="179"/>
        <v/>
      </c>
      <c r="AU125" s="129">
        <f t="shared" si="180"/>
        <v>0</v>
      </c>
      <c r="AV125" s="130" t="str">
        <f t="shared" si="82"/>
        <v>-</v>
      </c>
      <c r="AW125" s="133">
        <f t="shared" si="75"/>
        <v>0</v>
      </c>
      <c r="AX125" s="134">
        <f t="shared" si="181"/>
        <v>0</v>
      </c>
    </row>
    <row r="126" spans="1:50" ht="18.95" hidden="1" customHeight="1" outlineLevel="1" x14ac:dyDescent="0.2">
      <c r="A126" s="218">
        <f t="shared" si="169"/>
        <v>108</v>
      </c>
      <c r="B126" s="170"/>
      <c r="C126" s="185"/>
      <c r="D126" s="184"/>
      <c r="E126" s="216">
        <f>IF($G126=0,0,VLOOKUP(C126,'Cover Sheet'!$D$10:$F$22,3,0))</f>
        <v>0</v>
      </c>
      <c r="F126" s="217"/>
      <c r="G126" s="35">
        <f t="shared" si="57"/>
        <v>0</v>
      </c>
      <c r="H126" s="152">
        <f>IF($G126=0,0,VLOOKUP(F126,'Cover Sheet'!$D$10:$F$36,3,0))</f>
        <v>0</v>
      </c>
      <c r="I126" s="191"/>
      <c r="J126" s="33">
        <f>IF(I126=0,0,VLOOKUP(I126,'Cover Sheet'!$L$10:$M$13,2,0))</f>
        <v>0</v>
      </c>
      <c r="K126" s="34">
        <f t="shared" si="170"/>
        <v>0</v>
      </c>
      <c r="L126" s="191"/>
      <c r="M126" s="33">
        <f>IF(L126=0,0,VLOOKUP(L126,'Cover Sheet'!$L$14:$M$34,2,0))</f>
        <v>0</v>
      </c>
      <c r="N126" s="34">
        <f t="shared" si="171"/>
        <v>0</v>
      </c>
      <c r="O126" s="173"/>
      <c r="P126" s="42">
        <f>IF(L126="",0,VLOOKUP(L126,'Cover Sheet'!$L$14:$O$34,4,0))</f>
        <v>0</v>
      </c>
      <c r="Q126" s="43" t="str">
        <f t="shared" si="182"/>
        <v>-</v>
      </c>
      <c r="R126" s="193"/>
      <c r="S126" s="33">
        <f>IF(R126=0,0,VLOOKUP(R126,'Cover Sheet'!$L$14:$M$34,2,0))</f>
        <v>0</v>
      </c>
      <c r="T126" s="44">
        <f t="shared" si="183"/>
        <v>0</v>
      </c>
      <c r="U126" s="212"/>
      <c r="V126" s="42">
        <f>IF(R126="",0,VLOOKUP(R126,'Cover Sheet'!$L$14:$O$34,4,0))</f>
        <v>0</v>
      </c>
      <c r="W126" s="45" t="str">
        <f t="shared" si="62"/>
        <v>-</v>
      </c>
      <c r="X126" s="108">
        <f>IF(C126=0,0,VLOOKUP(C126,'Cover Sheet'!$D$10:$G$22,4,0))</f>
        <v>0</v>
      </c>
      <c r="Y126" s="49">
        <f>IF(F126=0,0,VLOOKUP(F126,'Cover Sheet'!$D$10:$G$36,4,0))</f>
        <v>0</v>
      </c>
      <c r="Z126" s="46"/>
      <c r="AB126" s="128">
        <f t="shared" si="172"/>
        <v>0</v>
      </c>
      <c r="AC126" s="131">
        <f t="shared" si="24"/>
        <v>7.53</v>
      </c>
      <c r="AD126" s="130" t="str">
        <f t="shared" si="64"/>
        <v>-</v>
      </c>
      <c r="AE126" s="131" t="str">
        <f t="shared" si="173"/>
        <v>-</v>
      </c>
      <c r="AF126" s="132" t="str">
        <f t="shared" si="184"/>
        <v>-</v>
      </c>
      <c r="AG126" s="196"/>
      <c r="AH126" s="132" t="str">
        <f t="shared" si="174"/>
        <v/>
      </c>
      <c r="AI126" s="129">
        <f t="shared" si="67"/>
        <v>0</v>
      </c>
      <c r="AJ126" s="130" t="str">
        <f t="shared" si="81"/>
        <v>-</v>
      </c>
      <c r="AK126" s="133">
        <f t="shared" si="175"/>
        <v>0</v>
      </c>
      <c r="AL126" s="134">
        <f t="shared" si="176"/>
        <v>0</v>
      </c>
      <c r="AN126" s="128">
        <f t="shared" si="177"/>
        <v>0</v>
      </c>
      <c r="AO126" s="131">
        <f t="shared" si="26"/>
        <v>7.53</v>
      </c>
      <c r="AP126" s="130" t="str">
        <f t="shared" si="71"/>
        <v>-</v>
      </c>
      <c r="AQ126" s="131" t="str">
        <f t="shared" si="78"/>
        <v>-</v>
      </c>
      <c r="AR126" s="129" t="str">
        <f t="shared" si="178"/>
        <v>-</v>
      </c>
      <c r="AS126" s="196"/>
      <c r="AT126" s="132" t="str">
        <f t="shared" si="179"/>
        <v/>
      </c>
      <c r="AU126" s="129">
        <f t="shared" si="180"/>
        <v>0</v>
      </c>
      <c r="AV126" s="130" t="str">
        <f t="shared" si="82"/>
        <v>-</v>
      </c>
      <c r="AW126" s="133">
        <f t="shared" si="75"/>
        <v>0</v>
      </c>
      <c r="AX126" s="134">
        <f t="shared" si="181"/>
        <v>0</v>
      </c>
    </row>
    <row r="127" spans="1:50" ht="18.95" hidden="1" customHeight="1" outlineLevel="1" x14ac:dyDescent="0.2">
      <c r="A127" s="218">
        <f t="shared" si="169"/>
        <v>109</v>
      </c>
      <c r="B127" s="170"/>
      <c r="C127" s="185"/>
      <c r="D127" s="184"/>
      <c r="E127" s="216">
        <f>IF($G127=0,0,VLOOKUP(C127,'Cover Sheet'!$D$10:$F$22,3,0))</f>
        <v>0</v>
      </c>
      <c r="F127" s="217"/>
      <c r="G127" s="35">
        <f t="shared" si="57"/>
        <v>0</v>
      </c>
      <c r="H127" s="152">
        <f>IF($G127=0,0,VLOOKUP(F127,'Cover Sheet'!$D$10:$F$36,3,0))</f>
        <v>0</v>
      </c>
      <c r="I127" s="191"/>
      <c r="J127" s="33">
        <f>IF(I127=0,0,VLOOKUP(I127,'Cover Sheet'!$L$10:$M$13,2,0))</f>
        <v>0</v>
      </c>
      <c r="K127" s="34">
        <f t="shared" si="170"/>
        <v>0</v>
      </c>
      <c r="L127" s="191"/>
      <c r="M127" s="33">
        <f>IF(L127=0,0,VLOOKUP(L127,'Cover Sheet'!$L$14:$M$34,2,0))</f>
        <v>0</v>
      </c>
      <c r="N127" s="34">
        <f t="shared" si="171"/>
        <v>0</v>
      </c>
      <c r="O127" s="173"/>
      <c r="P127" s="42">
        <f>IF(L127="",0,VLOOKUP(L127,'Cover Sheet'!$L$14:$O$34,4,0))</f>
        <v>0</v>
      </c>
      <c r="Q127" s="43" t="str">
        <f t="shared" si="182"/>
        <v>-</v>
      </c>
      <c r="R127" s="193"/>
      <c r="S127" s="33">
        <f>IF(R127=0,0,VLOOKUP(R127,'Cover Sheet'!$L$14:$M$34,2,0))</f>
        <v>0</v>
      </c>
      <c r="T127" s="44">
        <f t="shared" si="183"/>
        <v>0</v>
      </c>
      <c r="U127" s="212"/>
      <c r="V127" s="42">
        <f>IF(R127="",0,VLOOKUP(R127,'Cover Sheet'!$L$14:$O$34,4,0))</f>
        <v>0</v>
      </c>
      <c r="W127" s="45" t="str">
        <f t="shared" si="62"/>
        <v>-</v>
      </c>
      <c r="X127" s="108">
        <f>IF(C127=0,0,VLOOKUP(C127,'Cover Sheet'!$D$10:$G$22,4,0))</f>
        <v>0</v>
      </c>
      <c r="Y127" s="49">
        <f>IF(F127=0,0,VLOOKUP(F127,'Cover Sheet'!$D$10:$G$36,4,0))</f>
        <v>0</v>
      </c>
      <c r="Z127" s="46"/>
      <c r="AB127" s="128">
        <f t="shared" si="172"/>
        <v>0</v>
      </c>
      <c r="AC127" s="131">
        <f t="shared" si="24"/>
        <v>7.53</v>
      </c>
      <c r="AD127" s="130" t="str">
        <f t="shared" si="64"/>
        <v>-</v>
      </c>
      <c r="AE127" s="131" t="str">
        <f t="shared" si="173"/>
        <v>-</v>
      </c>
      <c r="AF127" s="132" t="str">
        <f t="shared" si="184"/>
        <v>-</v>
      </c>
      <c r="AG127" s="196"/>
      <c r="AH127" s="132" t="str">
        <f t="shared" si="174"/>
        <v/>
      </c>
      <c r="AI127" s="129">
        <f t="shared" si="67"/>
        <v>0</v>
      </c>
      <c r="AJ127" s="130" t="str">
        <f t="shared" si="81"/>
        <v>-</v>
      </c>
      <c r="AK127" s="133">
        <f t="shared" si="175"/>
        <v>0</v>
      </c>
      <c r="AL127" s="134">
        <f t="shared" si="176"/>
        <v>0</v>
      </c>
      <c r="AN127" s="128">
        <f t="shared" si="177"/>
        <v>0</v>
      </c>
      <c r="AO127" s="131">
        <f t="shared" si="26"/>
        <v>7.53</v>
      </c>
      <c r="AP127" s="130" t="str">
        <f t="shared" si="71"/>
        <v>-</v>
      </c>
      <c r="AQ127" s="131" t="str">
        <f t="shared" si="78"/>
        <v>-</v>
      </c>
      <c r="AR127" s="129" t="str">
        <f t="shared" si="178"/>
        <v>-</v>
      </c>
      <c r="AS127" s="196"/>
      <c r="AT127" s="132" t="str">
        <f t="shared" si="179"/>
        <v/>
      </c>
      <c r="AU127" s="129">
        <f t="shared" si="180"/>
        <v>0</v>
      </c>
      <c r="AV127" s="130" t="str">
        <f t="shared" si="82"/>
        <v>-</v>
      </c>
      <c r="AW127" s="133">
        <f t="shared" si="75"/>
        <v>0</v>
      </c>
      <c r="AX127" s="134">
        <f t="shared" si="181"/>
        <v>0</v>
      </c>
    </row>
    <row r="128" spans="1:50" ht="18.95" hidden="1" customHeight="1" outlineLevel="1" x14ac:dyDescent="0.2">
      <c r="A128" s="218">
        <f t="shared" si="169"/>
        <v>110</v>
      </c>
      <c r="B128" s="170"/>
      <c r="C128" s="185"/>
      <c r="D128" s="184"/>
      <c r="E128" s="216">
        <f>IF($G128=0,0,VLOOKUP(C128,'Cover Sheet'!$D$10:$F$22,3,0))</f>
        <v>0</v>
      </c>
      <c r="F128" s="217"/>
      <c r="G128" s="35">
        <f t="shared" si="57"/>
        <v>0</v>
      </c>
      <c r="H128" s="152">
        <f>IF($G128=0,0,VLOOKUP(F128,'Cover Sheet'!$D$10:$F$36,3,0))</f>
        <v>0</v>
      </c>
      <c r="I128" s="191"/>
      <c r="J128" s="33">
        <f>IF(I128=0,0,VLOOKUP(I128,'Cover Sheet'!$L$10:$M$13,2,0))</f>
        <v>0</v>
      </c>
      <c r="K128" s="34">
        <f t="shared" si="170"/>
        <v>0</v>
      </c>
      <c r="L128" s="191"/>
      <c r="M128" s="33">
        <f>IF(L128=0,0,VLOOKUP(L128,'Cover Sheet'!$L$14:$M$34,2,0))</f>
        <v>0</v>
      </c>
      <c r="N128" s="34">
        <f t="shared" si="171"/>
        <v>0</v>
      </c>
      <c r="O128" s="173"/>
      <c r="P128" s="42">
        <f>IF(L128="",0,VLOOKUP(L128,'Cover Sheet'!$L$14:$O$34,4,0))</f>
        <v>0</v>
      </c>
      <c r="Q128" s="43" t="str">
        <f t="shared" si="182"/>
        <v>-</v>
      </c>
      <c r="R128" s="193"/>
      <c r="S128" s="33">
        <f>IF(R128=0,0,VLOOKUP(R128,'Cover Sheet'!$L$14:$M$34,2,0))</f>
        <v>0</v>
      </c>
      <c r="T128" s="44">
        <f t="shared" si="183"/>
        <v>0</v>
      </c>
      <c r="U128" s="212"/>
      <c r="V128" s="42">
        <f>IF(R128="",0,VLOOKUP(R128,'Cover Sheet'!$L$14:$O$34,4,0))</f>
        <v>0</v>
      </c>
      <c r="W128" s="45" t="str">
        <f t="shared" si="62"/>
        <v>-</v>
      </c>
      <c r="X128" s="108">
        <f>IF(C128=0,0,VLOOKUP(C128,'Cover Sheet'!$D$10:$G$22,4,0))</f>
        <v>0</v>
      </c>
      <c r="Y128" s="49">
        <f>IF(F128=0,0,VLOOKUP(F128,'Cover Sheet'!$D$10:$G$36,4,0))</f>
        <v>0</v>
      </c>
      <c r="Z128" s="46"/>
      <c r="AB128" s="128">
        <f t="shared" si="172"/>
        <v>0</v>
      </c>
      <c r="AC128" s="131">
        <f t="shared" si="24"/>
        <v>7.53</v>
      </c>
      <c r="AD128" s="130" t="str">
        <f t="shared" si="64"/>
        <v>-</v>
      </c>
      <c r="AE128" s="131" t="str">
        <f t="shared" si="173"/>
        <v>-</v>
      </c>
      <c r="AF128" s="132" t="str">
        <f t="shared" si="184"/>
        <v>-</v>
      </c>
      <c r="AG128" s="196"/>
      <c r="AH128" s="132" t="str">
        <f t="shared" si="174"/>
        <v/>
      </c>
      <c r="AI128" s="129">
        <f t="shared" si="67"/>
        <v>0</v>
      </c>
      <c r="AJ128" s="130" t="str">
        <f t="shared" si="81"/>
        <v>-</v>
      </c>
      <c r="AK128" s="133">
        <f t="shared" si="175"/>
        <v>0</v>
      </c>
      <c r="AL128" s="134">
        <f t="shared" si="176"/>
        <v>0</v>
      </c>
      <c r="AN128" s="128">
        <f t="shared" si="177"/>
        <v>0</v>
      </c>
      <c r="AO128" s="131">
        <f t="shared" si="26"/>
        <v>7.53</v>
      </c>
      <c r="AP128" s="130" t="str">
        <f t="shared" si="71"/>
        <v>-</v>
      </c>
      <c r="AQ128" s="131" t="str">
        <f t="shared" si="78"/>
        <v>-</v>
      </c>
      <c r="AR128" s="129" t="str">
        <f t="shared" si="178"/>
        <v>-</v>
      </c>
      <c r="AS128" s="196"/>
      <c r="AT128" s="132" t="str">
        <f t="shared" si="179"/>
        <v/>
      </c>
      <c r="AU128" s="129">
        <f t="shared" si="180"/>
        <v>0</v>
      </c>
      <c r="AV128" s="130" t="str">
        <f t="shared" si="82"/>
        <v>-</v>
      </c>
      <c r="AW128" s="133">
        <f t="shared" si="75"/>
        <v>0</v>
      </c>
      <c r="AX128" s="134">
        <f t="shared" si="181"/>
        <v>0</v>
      </c>
    </row>
    <row r="129" spans="1:50" ht="18" hidden="1" customHeight="1" outlineLevel="1" x14ac:dyDescent="0.2">
      <c r="A129" s="218">
        <f t="shared" si="169"/>
        <v>111</v>
      </c>
      <c r="B129" s="170"/>
      <c r="C129" s="185"/>
      <c r="D129" s="184"/>
      <c r="E129" s="216">
        <f>IF($G129=0,0,VLOOKUP(C129,'Cover Sheet'!$D$10:$F$22,3,0))</f>
        <v>0</v>
      </c>
      <c r="F129" s="217"/>
      <c r="G129" s="35">
        <f t="shared" si="57"/>
        <v>0</v>
      </c>
      <c r="H129" s="152">
        <f>IF($G129=0,0,VLOOKUP(F129,'Cover Sheet'!$D$10:$F$36,3,0))</f>
        <v>0</v>
      </c>
      <c r="I129" s="191"/>
      <c r="J129" s="33">
        <f>IF(I129=0,0,VLOOKUP(I129,'Cover Sheet'!$L$10:$M$13,2,0))</f>
        <v>0</v>
      </c>
      <c r="K129" s="34">
        <f t="shared" si="170"/>
        <v>0</v>
      </c>
      <c r="L129" s="191"/>
      <c r="M129" s="33">
        <f>IF(L129=0,0,VLOOKUP(L129,'Cover Sheet'!$L$14:$M$34,2,0))</f>
        <v>0</v>
      </c>
      <c r="N129" s="34">
        <f t="shared" si="171"/>
        <v>0</v>
      </c>
      <c r="O129" s="173"/>
      <c r="P129" s="42">
        <f>IF(L129="",0,VLOOKUP(L129,'Cover Sheet'!$L$14:$O$34,4,0))</f>
        <v>0</v>
      </c>
      <c r="Q129" s="43" t="str">
        <f t="shared" si="182"/>
        <v>-</v>
      </c>
      <c r="R129" s="193"/>
      <c r="S129" s="33">
        <f>IF(R129=0,0,VLOOKUP(R129,'Cover Sheet'!$L$14:$M$34,2,0))</f>
        <v>0</v>
      </c>
      <c r="T129" s="44">
        <f t="shared" si="183"/>
        <v>0</v>
      </c>
      <c r="U129" s="212"/>
      <c r="V129" s="42">
        <f>IF(R129="",0,VLOOKUP(R129,'Cover Sheet'!$L$14:$O$34,4,0))</f>
        <v>0</v>
      </c>
      <c r="W129" s="45" t="str">
        <f t="shared" si="62"/>
        <v>-</v>
      </c>
      <c r="X129" s="108">
        <f>IF(C129=0,0,VLOOKUP(C129,'Cover Sheet'!$D$10:$G$22,4,0))</f>
        <v>0</v>
      </c>
      <c r="Y129" s="49">
        <f>IF(F129=0,0,VLOOKUP(F129,'Cover Sheet'!$D$10:$G$36,4,0))</f>
        <v>0</v>
      </c>
      <c r="Z129" s="46"/>
      <c r="AB129" s="128">
        <f t="shared" si="172"/>
        <v>0</v>
      </c>
      <c r="AC129" s="131">
        <f t="shared" si="24"/>
        <v>7.53</v>
      </c>
      <c r="AD129" s="130" t="str">
        <f t="shared" si="64"/>
        <v>-</v>
      </c>
      <c r="AE129" s="131" t="str">
        <f>IF(AB129=0,"-",(AC129-0.2*AD129)^2/(AC129+0.8*AD129))</f>
        <v>-</v>
      </c>
      <c r="AF129" s="132" t="str">
        <f t="shared" si="184"/>
        <v>-</v>
      </c>
      <c r="AG129" s="196"/>
      <c r="AH129" s="132" t="str">
        <f t="shared" si="174"/>
        <v/>
      </c>
      <c r="AI129" s="129">
        <f t="shared" si="67"/>
        <v>0</v>
      </c>
      <c r="AJ129" s="130" t="str">
        <f t="shared" si="81"/>
        <v>-</v>
      </c>
      <c r="AK129" s="133">
        <f t="shared" si="175"/>
        <v>0</v>
      </c>
      <c r="AL129" s="134">
        <f t="shared" si="176"/>
        <v>0</v>
      </c>
      <c r="AN129" s="128">
        <f t="shared" si="177"/>
        <v>0</v>
      </c>
      <c r="AO129" s="131">
        <f t="shared" si="26"/>
        <v>7.53</v>
      </c>
      <c r="AP129" s="130" t="str">
        <f t="shared" si="71"/>
        <v>-</v>
      </c>
      <c r="AQ129" s="131" t="str">
        <f>IF(AN129=0,"-",(AO129-0.2*AP129)^2/(AO129+0.8*AP129))</f>
        <v>-</v>
      </c>
      <c r="AR129" s="129" t="str">
        <f t="shared" si="178"/>
        <v>-</v>
      </c>
      <c r="AS129" s="196"/>
      <c r="AT129" s="132" t="str">
        <f t="shared" si="179"/>
        <v/>
      </c>
      <c r="AU129" s="129">
        <f t="shared" si="180"/>
        <v>0</v>
      </c>
      <c r="AV129" s="130" t="str">
        <f t="shared" si="82"/>
        <v>-</v>
      </c>
      <c r="AW129" s="133">
        <f t="shared" si="75"/>
        <v>0</v>
      </c>
      <c r="AX129" s="134">
        <f t="shared" si="181"/>
        <v>0</v>
      </c>
    </row>
    <row r="130" spans="1:50" ht="18" hidden="1" customHeight="1" outlineLevel="1" x14ac:dyDescent="0.2">
      <c r="A130" s="218">
        <f t="shared" si="169"/>
        <v>112</v>
      </c>
      <c r="B130" s="170"/>
      <c r="C130" s="185"/>
      <c r="D130" s="184"/>
      <c r="E130" s="216">
        <f>IF($G130=0,0,VLOOKUP(C130,'Cover Sheet'!$D$10:$F$22,3,0))</f>
        <v>0</v>
      </c>
      <c r="F130" s="217"/>
      <c r="G130" s="35">
        <f t="shared" si="57"/>
        <v>0</v>
      </c>
      <c r="H130" s="152">
        <f>IF($G130=0,0,VLOOKUP(F130,'Cover Sheet'!$D$10:$F$36,3,0))</f>
        <v>0</v>
      </c>
      <c r="I130" s="191"/>
      <c r="J130" s="33">
        <f>IF(I130=0,0,VLOOKUP(I130,'Cover Sheet'!$L$10:$M$13,2,0))</f>
        <v>0</v>
      </c>
      <c r="K130" s="34">
        <f t="shared" si="170"/>
        <v>0</v>
      </c>
      <c r="L130" s="191"/>
      <c r="M130" s="33">
        <f>IF(L130=0,0,VLOOKUP(L130,'Cover Sheet'!$L$14:$M$34,2,0))</f>
        <v>0</v>
      </c>
      <c r="N130" s="34">
        <f t="shared" si="171"/>
        <v>0</v>
      </c>
      <c r="O130" s="173"/>
      <c r="P130" s="42">
        <f>IF(L130="",0,VLOOKUP(L130,'Cover Sheet'!$L$14:$O$34,4,0))</f>
        <v>0</v>
      </c>
      <c r="Q130" s="43" t="str">
        <f t="shared" si="182"/>
        <v>-</v>
      </c>
      <c r="R130" s="193"/>
      <c r="S130" s="33">
        <f>IF(R130=0,0,VLOOKUP(R130,'Cover Sheet'!$L$14:$M$34,2,0))</f>
        <v>0</v>
      </c>
      <c r="T130" s="44">
        <f t="shared" si="183"/>
        <v>0</v>
      </c>
      <c r="U130" s="212"/>
      <c r="V130" s="42">
        <f>IF(R130="",0,VLOOKUP(R130,'Cover Sheet'!$L$14:$O$34,4,0))</f>
        <v>0</v>
      </c>
      <c r="W130" s="45" t="str">
        <f t="shared" si="62"/>
        <v>-</v>
      </c>
      <c r="X130" s="108">
        <f>IF(C130=0,0,VLOOKUP(C130,'Cover Sheet'!$D$10:$G$22,4,0))</f>
        <v>0</v>
      </c>
      <c r="Y130" s="49">
        <f>IF(F130=0,0,VLOOKUP(F130,'Cover Sheet'!$D$10:$G$36,4,0))</f>
        <v>0</v>
      </c>
      <c r="Z130" s="46"/>
      <c r="AB130" s="128">
        <f t="shared" si="172"/>
        <v>0</v>
      </c>
      <c r="AC130" s="131">
        <f t="shared" si="24"/>
        <v>7.53</v>
      </c>
      <c r="AD130" s="130" t="str">
        <f t="shared" si="64"/>
        <v>-</v>
      </c>
      <c r="AE130" s="131" t="str">
        <f t="shared" ref="AE130:AE138" si="185">IF(AB130=0,"-",(AC130-0.2*AD130)^2/(AC130+0.8*AD130))</f>
        <v>-</v>
      </c>
      <c r="AF130" s="132" t="str">
        <f t="shared" si="184"/>
        <v>-</v>
      </c>
      <c r="AG130" s="196"/>
      <c r="AH130" s="132" t="str">
        <f t="shared" si="174"/>
        <v/>
      </c>
      <c r="AI130" s="129">
        <f t="shared" si="67"/>
        <v>0</v>
      </c>
      <c r="AJ130" s="130" t="str">
        <f t="shared" si="81"/>
        <v>-</v>
      </c>
      <c r="AK130" s="133">
        <f t="shared" si="175"/>
        <v>0</v>
      </c>
      <c r="AL130" s="134">
        <f t="shared" si="176"/>
        <v>0</v>
      </c>
      <c r="AN130" s="128">
        <f t="shared" si="177"/>
        <v>0</v>
      </c>
      <c r="AO130" s="131">
        <f t="shared" si="26"/>
        <v>7.53</v>
      </c>
      <c r="AP130" s="130" t="str">
        <f t="shared" si="71"/>
        <v>-</v>
      </c>
      <c r="AQ130" s="131" t="str">
        <f t="shared" ref="AQ130:AQ138" si="186">IF(AN130=0,"-",(AO130-0.2*AP130)^2/(AO130+0.8*AP130))</f>
        <v>-</v>
      </c>
      <c r="AR130" s="129" t="str">
        <f t="shared" si="178"/>
        <v>-</v>
      </c>
      <c r="AS130" s="196"/>
      <c r="AT130" s="132" t="str">
        <f t="shared" si="179"/>
        <v/>
      </c>
      <c r="AU130" s="129">
        <f t="shared" si="180"/>
        <v>0</v>
      </c>
      <c r="AV130" s="130" t="str">
        <f t="shared" si="82"/>
        <v>-</v>
      </c>
      <c r="AW130" s="133">
        <f t="shared" si="75"/>
        <v>0</v>
      </c>
      <c r="AX130" s="134">
        <f t="shared" si="181"/>
        <v>0</v>
      </c>
    </row>
    <row r="131" spans="1:50" ht="18.75" hidden="1" customHeight="1" outlineLevel="1" x14ac:dyDescent="0.2">
      <c r="A131" s="218">
        <f t="shared" si="169"/>
        <v>113</v>
      </c>
      <c r="B131" s="170"/>
      <c r="C131" s="185"/>
      <c r="D131" s="184"/>
      <c r="E131" s="216">
        <f>IF($G131=0,0,VLOOKUP(C131,'Cover Sheet'!$D$10:$F$22,3,0))</f>
        <v>0</v>
      </c>
      <c r="F131" s="217"/>
      <c r="G131" s="35">
        <f t="shared" si="57"/>
        <v>0</v>
      </c>
      <c r="H131" s="152">
        <f>IF($G131=0,0,VLOOKUP(F131,'Cover Sheet'!$D$10:$F$36,3,0))</f>
        <v>0</v>
      </c>
      <c r="I131" s="191"/>
      <c r="J131" s="33">
        <f>IF(I131=0,0,VLOOKUP(I131,'Cover Sheet'!$L$10:$M$13,2,0))</f>
        <v>0</v>
      </c>
      <c r="K131" s="34">
        <f t="shared" si="170"/>
        <v>0</v>
      </c>
      <c r="L131" s="191"/>
      <c r="M131" s="33">
        <f>IF(L131=0,0,VLOOKUP(L131,'Cover Sheet'!$L$14:$M$34,2,0))</f>
        <v>0</v>
      </c>
      <c r="N131" s="34">
        <f t="shared" si="171"/>
        <v>0</v>
      </c>
      <c r="O131" s="173"/>
      <c r="P131" s="42">
        <f>IF(L131="",0,VLOOKUP(L131,'Cover Sheet'!$L$14:$O$34,4,0))</f>
        <v>0</v>
      </c>
      <c r="Q131" s="43" t="str">
        <f t="shared" si="182"/>
        <v>-</v>
      </c>
      <c r="R131" s="193"/>
      <c r="S131" s="33">
        <f>IF(R131=0,0,VLOOKUP(R131,'Cover Sheet'!$L$14:$M$34,2,0))</f>
        <v>0</v>
      </c>
      <c r="T131" s="44">
        <f t="shared" si="183"/>
        <v>0</v>
      </c>
      <c r="U131" s="212"/>
      <c r="V131" s="42">
        <f>IF(R131="",0,VLOOKUP(R131,'Cover Sheet'!$L$14:$O$34,4,0))</f>
        <v>0</v>
      </c>
      <c r="W131" s="45" t="str">
        <f t="shared" si="62"/>
        <v>-</v>
      </c>
      <c r="X131" s="108">
        <f>IF(C131=0,0,VLOOKUP(C131,'Cover Sheet'!$D$10:$G$22,4,0))</f>
        <v>0</v>
      </c>
      <c r="Y131" s="49">
        <f>IF(F131=0,0,VLOOKUP(F131,'Cover Sheet'!$D$10:$G$36,4,0))</f>
        <v>0</v>
      </c>
      <c r="Z131" s="46"/>
      <c r="AB131" s="128">
        <f t="shared" si="172"/>
        <v>0</v>
      </c>
      <c r="AC131" s="131">
        <f t="shared" si="24"/>
        <v>7.53</v>
      </c>
      <c r="AD131" s="130" t="str">
        <f t="shared" si="64"/>
        <v>-</v>
      </c>
      <c r="AE131" s="131" t="str">
        <f t="shared" si="185"/>
        <v>-</v>
      </c>
      <c r="AF131" s="132" t="str">
        <f t="shared" si="184"/>
        <v>-</v>
      </c>
      <c r="AG131" s="196"/>
      <c r="AH131" s="132" t="str">
        <f t="shared" si="174"/>
        <v/>
      </c>
      <c r="AI131" s="129">
        <f t="shared" si="67"/>
        <v>0</v>
      </c>
      <c r="AJ131" s="130" t="str">
        <f t="shared" si="81"/>
        <v>-</v>
      </c>
      <c r="AK131" s="133">
        <f t="shared" si="175"/>
        <v>0</v>
      </c>
      <c r="AL131" s="134">
        <f t="shared" si="176"/>
        <v>0</v>
      </c>
      <c r="AN131" s="128">
        <f t="shared" si="177"/>
        <v>0</v>
      </c>
      <c r="AO131" s="131">
        <f t="shared" si="26"/>
        <v>7.53</v>
      </c>
      <c r="AP131" s="130" t="str">
        <f t="shared" si="71"/>
        <v>-</v>
      </c>
      <c r="AQ131" s="131" t="str">
        <f t="shared" si="186"/>
        <v>-</v>
      </c>
      <c r="AR131" s="129" t="str">
        <f t="shared" si="178"/>
        <v>-</v>
      </c>
      <c r="AS131" s="196"/>
      <c r="AT131" s="132" t="str">
        <f t="shared" si="179"/>
        <v/>
      </c>
      <c r="AU131" s="129">
        <f t="shared" si="180"/>
        <v>0</v>
      </c>
      <c r="AV131" s="130" t="str">
        <f t="shared" si="82"/>
        <v>-</v>
      </c>
      <c r="AW131" s="133">
        <f t="shared" si="75"/>
        <v>0</v>
      </c>
      <c r="AX131" s="134">
        <f t="shared" si="181"/>
        <v>0</v>
      </c>
    </row>
    <row r="132" spans="1:50" ht="18" hidden="1" customHeight="1" outlineLevel="1" x14ac:dyDescent="0.2">
      <c r="A132" s="218">
        <f t="shared" si="169"/>
        <v>114</v>
      </c>
      <c r="B132" s="170"/>
      <c r="C132" s="185"/>
      <c r="D132" s="184"/>
      <c r="E132" s="216">
        <f>IF($G132=0,0,VLOOKUP(C132,'Cover Sheet'!$D$10:$F$22,3,0))</f>
        <v>0</v>
      </c>
      <c r="F132" s="217"/>
      <c r="G132" s="35">
        <f t="shared" si="57"/>
        <v>0</v>
      </c>
      <c r="H132" s="152">
        <f>IF($G132=0,0,VLOOKUP(F132,'Cover Sheet'!$D$10:$F$36,3,0))</f>
        <v>0</v>
      </c>
      <c r="I132" s="191"/>
      <c r="J132" s="33">
        <f>IF(I132=0,0,VLOOKUP(I132,'Cover Sheet'!$L$10:$M$13,2,0))</f>
        <v>0</v>
      </c>
      <c r="K132" s="34">
        <f t="shared" si="170"/>
        <v>0</v>
      </c>
      <c r="L132" s="191"/>
      <c r="M132" s="33">
        <f>IF(L132=0,0,VLOOKUP(L132,'Cover Sheet'!$L$14:$M$34,2,0))</f>
        <v>0</v>
      </c>
      <c r="N132" s="34">
        <f t="shared" si="171"/>
        <v>0</v>
      </c>
      <c r="O132" s="173"/>
      <c r="P132" s="42">
        <f>IF(L132="",0,VLOOKUP(L132,'Cover Sheet'!$L$14:$O$34,4,0))</f>
        <v>0</v>
      </c>
      <c r="Q132" s="43" t="str">
        <f t="shared" si="182"/>
        <v>-</v>
      </c>
      <c r="R132" s="193"/>
      <c r="S132" s="33">
        <f>IF(R132=0,0,VLOOKUP(R132,'Cover Sheet'!$L$14:$M$34,2,0))</f>
        <v>0</v>
      </c>
      <c r="T132" s="44">
        <f t="shared" si="183"/>
        <v>0</v>
      </c>
      <c r="U132" s="212"/>
      <c r="V132" s="42">
        <f>IF(R132="",0,VLOOKUP(R132,'Cover Sheet'!$L$14:$O$34,4,0))</f>
        <v>0</v>
      </c>
      <c r="W132" s="45" t="str">
        <f t="shared" si="62"/>
        <v>-</v>
      </c>
      <c r="X132" s="108">
        <f>IF(C132=0,0,VLOOKUP(C132,'Cover Sheet'!$D$10:$G$22,4,0))</f>
        <v>0</v>
      </c>
      <c r="Y132" s="49">
        <f>IF(F132=0,0,VLOOKUP(F132,'Cover Sheet'!$D$10:$G$36,4,0))</f>
        <v>0</v>
      </c>
      <c r="Z132" s="46"/>
      <c r="AB132" s="128">
        <f t="shared" si="172"/>
        <v>0</v>
      </c>
      <c r="AC132" s="131">
        <f t="shared" si="24"/>
        <v>7.53</v>
      </c>
      <c r="AD132" s="130" t="str">
        <f t="shared" si="64"/>
        <v>-</v>
      </c>
      <c r="AE132" s="131" t="str">
        <f t="shared" si="185"/>
        <v>-</v>
      </c>
      <c r="AF132" s="132" t="str">
        <f t="shared" si="184"/>
        <v>-</v>
      </c>
      <c r="AG132" s="196"/>
      <c r="AH132" s="132" t="str">
        <f t="shared" si="174"/>
        <v/>
      </c>
      <c r="AI132" s="129">
        <f t="shared" si="67"/>
        <v>0</v>
      </c>
      <c r="AJ132" s="130" t="str">
        <f t="shared" si="81"/>
        <v>-</v>
      </c>
      <c r="AK132" s="133">
        <f t="shared" si="175"/>
        <v>0</v>
      </c>
      <c r="AL132" s="134">
        <f t="shared" si="176"/>
        <v>0</v>
      </c>
      <c r="AN132" s="128">
        <f t="shared" si="177"/>
        <v>0</v>
      </c>
      <c r="AO132" s="131">
        <f t="shared" si="26"/>
        <v>7.53</v>
      </c>
      <c r="AP132" s="130" t="str">
        <f t="shared" si="71"/>
        <v>-</v>
      </c>
      <c r="AQ132" s="131" t="str">
        <f t="shared" si="186"/>
        <v>-</v>
      </c>
      <c r="AR132" s="129" t="str">
        <f t="shared" si="178"/>
        <v>-</v>
      </c>
      <c r="AS132" s="196"/>
      <c r="AT132" s="132" t="str">
        <f t="shared" si="179"/>
        <v/>
      </c>
      <c r="AU132" s="129">
        <f t="shared" si="180"/>
        <v>0</v>
      </c>
      <c r="AV132" s="130" t="str">
        <f t="shared" si="82"/>
        <v>-</v>
      </c>
      <c r="AW132" s="133">
        <f t="shared" si="75"/>
        <v>0</v>
      </c>
      <c r="AX132" s="134">
        <f t="shared" si="181"/>
        <v>0</v>
      </c>
    </row>
    <row r="133" spans="1:50" ht="18.75" hidden="1" customHeight="1" outlineLevel="1" x14ac:dyDescent="0.2">
      <c r="A133" s="218">
        <f t="shared" si="169"/>
        <v>115</v>
      </c>
      <c r="B133" s="170"/>
      <c r="C133" s="185"/>
      <c r="D133" s="184"/>
      <c r="E133" s="216">
        <f>IF($G133=0,0,VLOOKUP(C133,'Cover Sheet'!$D$10:$F$22,3,0))</f>
        <v>0</v>
      </c>
      <c r="F133" s="217"/>
      <c r="G133" s="35">
        <f t="shared" ref="G133:G217" si="187">D133</f>
        <v>0</v>
      </c>
      <c r="H133" s="152">
        <f>IF($G133=0,0,VLOOKUP(F133,'Cover Sheet'!$D$10:$F$36,3,0))</f>
        <v>0</v>
      </c>
      <c r="I133" s="191"/>
      <c r="J133" s="33">
        <f>IF(I133=0,0,VLOOKUP(I133,'Cover Sheet'!$L$10:$M$13,2,0))</f>
        <v>0</v>
      </c>
      <c r="K133" s="34">
        <f t="shared" si="170"/>
        <v>0</v>
      </c>
      <c r="L133" s="191"/>
      <c r="M133" s="33">
        <f>IF(L133=0,0,VLOOKUP(L133,'Cover Sheet'!$L$14:$M$34,2,0))</f>
        <v>0</v>
      </c>
      <c r="N133" s="34">
        <f t="shared" si="171"/>
        <v>0</v>
      </c>
      <c r="O133" s="173"/>
      <c r="P133" s="42">
        <f>IF(L133="",0,VLOOKUP(L133,'Cover Sheet'!$L$14:$O$34,4,0))</f>
        <v>0</v>
      </c>
      <c r="Q133" s="43" t="str">
        <f t="shared" si="182"/>
        <v>-</v>
      </c>
      <c r="R133" s="193"/>
      <c r="S133" s="33">
        <f>IF(R133=0,0,VLOOKUP(R133,'Cover Sheet'!$L$14:$M$34,2,0))</f>
        <v>0</v>
      </c>
      <c r="T133" s="44">
        <f t="shared" si="183"/>
        <v>0</v>
      </c>
      <c r="U133" s="212"/>
      <c r="V133" s="42">
        <f>IF(R133="",0,VLOOKUP(R133,'Cover Sheet'!$L$14:$O$34,4,0))</f>
        <v>0</v>
      </c>
      <c r="W133" s="45" t="str">
        <f t="shared" ref="W133:W217" si="188">IF(R133="","-",V133*$D$10*N133*G133/12*43560)</f>
        <v>-</v>
      </c>
      <c r="X133" s="108">
        <f>IF(C133=0,0,VLOOKUP(C133,'Cover Sheet'!$D$10:$G$22,4,0))</f>
        <v>0</v>
      </c>
      <c r="Y133" s="49">
        <f>IF(F133=0,0,VLOOKUP(F133,'Cover Sheet'!$D$10:$G$36,4,0))</f>
        <v>0</v>
      </c>
      <c r="Z133" s="46"/>
      <c r="AB133" s="128">
        <f t="shared" si="172"/>
        <v>0</v>
      </c>
      <c r="AC133" s="131">
        <f t="shared" si="24"/>
        <v>7.53</v>
      </c>
      <c r="AD133" s="130" t="str">
        <f t="shared" ref="AD133:AD196" si="189">IF(AB133=0,"-",1000/AB133-10)</f>
        <v>-</v>
      </c>
      <c r="AE133" s="131" t="str">
        <f t="shared" si="185"/>
        <v>-</v>
      </c>
      <c r="AF133" s="132" t="str">
        <f t="shared" si="184"/>
        <v>-</v>
      </c>
      <c r="AG133" s="196"/>
      <c r="AH133" s="132" t="str">
        <f t="shared" si="174"/>
        <v/>
      </c>
      <c r="AI133" s="129">
        <f t="shared" ref="AI133:AI217" si="190">IF(OR(AB133=0,L133=""),0,12*AH133/43560/D133)</f>
        <v>0</v>
      </c>
      <c r="AJ133" s="130" t="str">
        <f t="shared" si="81"/>
        <v>-</v>
      </c>
      <c r="AK133" s="133">
        <f t="shared" si="175"/>
        <v>0</v>
      </c>
      <c r="AL133" s="134">
        <f t="shared" si="176"/>
        <v>0</v>
      </c>
      <c r="AN133" s="128">
        <f t="shared" si="177"/>
        <v>0</v>
      </c>
      <c r="AO133" s="131">
        <f t="shared" si="26"/>
        <v>7.53</v>
      </c>
      <c r="AP133" s="130" t="str">
        <f t="shared" ref="AP133:AP196" si="191">IF(AN133=0,"-",1000/AN133-10)</f>
        <v>-</v>
      </c>
      <c r="AQ133" s="131" t="str">
        <f t="shared" si="186"/>
        <v>-</v>
      </c>
      <c r="AR133" s="129" t="str">
        <f t="shared" si="178"/>
        <v>-</v>
      </c>
      <c r="AS133" s="196"/>
      <c r="AT133" s="132" t="str">
        <f t="shared" si="179"/>
        <v/>
      </c>
      <c r="AU133" s="129">
        <f t="shared" si="180"/>
        <v>0</v>
      </c>
      <c r="AV133" s="130" t="str">
        <f t="shared" si="82"/>
        <v>-</v>
      </c>
      <c r="AW133" s="133">
        <f t="shared" ref="AW133:AW196" si="192">IF(AN133=0,0,1000/(10+5*AO133+10*AV133-10*(AV133^2+1.25*AV133*AO133)^(1/2)))</f>
        <v>0</v>
      </c>
      <c r="AX133" s="134">
        <f t="shared" si="181"/>
        <v>0</v>
      </c>
    </row>
    <row r="134" spans="1:50" ht="18" hidden="1" customHeight="1" outlineLevel="1" x14ac:dyDescent="0.2">
      <c r="A134" s="218">
        <f t="shared" si="169"/>
        <v>116</v>
      </c>
      <c r="B134" s="170"/>
      <c r="C134" s="185"/>
      <c r="D134" s="184"/>
      <c r="E134" s="216">
        <f>IF($G134=0,0,VLOOKUP(C134,'Cover Sheet'!$D$10:$F$22,3,0))</f>
        <v>0</v>
      </c>
      <c r="F134" s="217"/>
      <c r="G134" s="35">
        <f t="shared" si="187"/>
        <v>0</v>
      </c>
      <c r="H134" s="152">
        <f>IF($G134=0,0,VLOOKUP(F134,'Cover Sheet'!$D$10:$F$36,3,0))</f>
        <v>0</v>
      </c>
      <c r="I134" s="191"/>
      <c r="J134" s="33">
        <f>IF(I134=0,0,VLOOKUP(I134,'Cover Sheet'!$L$10:$M$13,2,0))</f>
        <v>0</v>
      </c>
      <c r="K134" s="34">
        <f t="shared" si="170"/>
        <v>0</v>
      </c>
      <c r="L134" s="191"/>
      <c r="M134" s="33">
        <f>IF(L134=0,0,VLOOKUP(L134,'Cover Sheet'!$L$14:$M$34,2,0))</f>
        <v>0</v>
      </c>
      <c r="N134" s="34">
        <f t="shared" si="171"/>
        <v>0</v>
      </c>
      <c r="O134" s="173"/>
      <c r="P134" s="42">
        <f>IF(L134="",0,VLOOKUP(L134,'Cover Sheet'!$L$14:$O$34,4,0))</f>
        <v>0</v>
      </c>
      <c r="Q134" s="43" t="str">
        <f t="shared" si="182"/>
        <v>-</v>
      </c>
      <c r="R134" s="193"/>
      <c r="S134" s="33">
        <f>IF(R134=0,0,VLOOKUP(R134,'Cover Sheet'!$L$14:$M$34,2,0))</f>
        <v>0</v>
      </c>
      <c r="T134" s="44">
        <f t="shared" si="183"/>
        <v>0</v>
      </c>
      <c r="U134" s="212"/>
      <c r="V134" s="42">
        <f>IF(R134="",0,VLOOKUP(R134,'Cover Sheet'!$L$14:$O$34,4,0))</f>
        <v>0</v>
      </c>
      <c r="W134" s="45" t="str">
        <f t="shared" si="188"/>
        <v>-</v>
      </c>
      <c r="X134" s="108">
        <f>IF(C134=0,0,VLOOKUP(C134,'Cover Sheet'!$D$10:$G$22,4,0))</f>
        <v>0</v>
      </c>
      <c r="Y134" s="49">
        <f>IF(F134=0,0,VLOOKUP(F134,'Cover Sheet'!$D$10:$G$36,4,0))</f>
        <v>0</v>
      </c>
      <c r="Z134" s="46"/>
      <c r="AB134" s="128">
        <f t="shared" si="172"/>
        <v>0</v>
      </c>
      <c r="AC134" s="131">
        <f t="shared" si="24"/>
        <v>7.53</v>
      </c>
      <c r="AD134" s="130" t="str">
        <f t="shared" si="189"/>
        <v>-</v>
      </c>
      <c r="AE134" s="131" t="str">
        <f t="shared" si="185"/>
        <v>-</v>
      </c>
      <c r="AF134" s="132" t="str">
        <f t="shared" si="184"/>
        <v>-</v>
      </c>
      <c r="AG134" s="196"/>
      <c r="AH134" s="132" t="str">
        <f t="shared" si="174"/>
        <v/>
      </c>
      <c r="AI134" s="129">
        <f t="shared" si="190"/>
        <v>0</v>
      </c>
      <c r="AJ134" s="130" t="str">
        <f t="shared" si="81"/>
        <v>-</v>
      </c>
      <c r="AK134" s="133">
        <f t="shared" si="175"/>
        <v>0</v>
      </c>
      <c r="AL134" s="134">
        <f t="shared" si="176"/>
        <v>0</v>
      </c>
      <c r="AN134" s="128">
        <f t="shared" si="177"/>
        <v>0</v>
      </c>
      <c r="AO134" s="131">
        <f t="shared" si="26"/>
        <v>7.53</v>
      </c>
      <c r="AP134" s="130" t="str">
        <f t="shared" si="191"/>
        <v>-</v>
      </c>
      <c r="AQ134" s="131" t="str">
        <f t="shared" si="186"/>
        <v>-</v>
      </c>
      <c r="AR134" s="129" t="str">
        <f t="shared" si="178"/>
        <v>-</v>
      </c>
      <c r="AS134" s="196"/>
      <c r="AT134" s="132" t="str">
        <f t="shared" si="179"/>
        <v/>
      </c>
      <c r="AU134" s="129">
        <f t="shared" si="180"/>
        <v>0</v>
      </c>
      <c r="AV134" s="130" t="str">
        <f t="shared" si="82"/>
        <v>-</v>
      </c>
      <c r="AW134" s="133">
        <f t="shared" si="192"/>
        <v>0</v>
      </c>
      <c r="AX134" s="134">
        <f t="shared" si="181"/>
        <v>0</v>
      </c>
    </row>
    <row r="135" spans="1:50" ht="18.75" hidden="1" customHeight="1" outlineLevel="1" x14ac:dyDescent="0.2">
      <c r="A135" s="218">
        <f t="shared" si="169"/>
        <v>117</v>
      </c>
      <c r="B135" s="170"/>
      <c r="C135" s="185"/>
      <c r="D135" s="184"/>
      <c r="E135" s="216">
        <f>IF($G135=0,0,VLOOKUP(C135,'Cover Sheet'!$D$10:$F$22,3,0))</f>
        <v>0</v>
      </c>
      <c r="F135" s="217"/>
      <c r="G135" s="35">
        <f t="shared" si="187"/>
        <v>0</v>
      </c>
      <c r="H135" s="152">
        <f>IF($G135=0,0,VLOOKUP(F135,'Cover Sheet'!$D$10:$F$36,3,0))</f>
        <v>0</v>
      </c>
      <c r="I135" s="191"/>
      <c r="J135" s="33">
        <f>IF(I135=0,0,VLOOKUP(I135,'Cover Sheet'!$L$10:$M$13,2,0))</f>
        <v>0</v>
      </c>
      <c r="K135" s="34">
        <f t="shared" si="170"/>
        <v>0</v>
      </c>
      <c r="L135" s="191"/>
      <c r="M135" s="33">
        <f>IF(L135=0,0,VLOOKUP(L135,'Cover Sheet'!$L$14:$M$34,2,0))</f>
        <v>0</v>
      </c>
      <c r="N135" s="34">
        <f t="shared" si="171"/>
        <v>0</v>
      </c>
      <c r="O135" s="173"/>
      <c r="P135" s="42">
        <f>IF(L135="",0,VLOOKUP(L135,'Cover Sheet'!$L$14:$O$34,4,0))</f>
        <v>0</v>
      </c>
      <c r="Q135" s="43" t="str">
        <f t="shared" si="182"/>
        <v>-</v>
      </c>
      <c r="R135" s="193"/>
      <c r="S135" s="33">
        <f>IF(R135=0,0,VLOOKUP(R135,'Cover Sheet'!$L$14:$M$34,2,0))</f>
        <v>0</v>
      </c>
      <c r="T135" s="44">
        <f t="shared" si="183"/>
        <v>0</v>
      </c>
      <c r="U135" s="212"/>
      <c r="V135" s="42">
        <f>IF(R135="",0,VLOOKUP(R135,'Cover Sheet'!$L$14:$O$34,4,0))</f>
        <v>0</v>
      </c>
      <c r="W135" s="45" t="str">
        <f t="shared" si="188"/>
        <v>-</v>
      </c>
      <c r="X135" s="108">
        <f>IF(C135=0,0,VLOOKUP(C135,'Cover Sheet'!$D$10:$G$22,4,0))</f>
        <v>0</v>
      </c>
      <c r="Y135" s="49">
        <f>IF(F135=0,0,VLOOKUP(F135,'Cover Sheet'!$D$10:$G$36,4,0))</f>
        <v>0</v>
      </c>
      <c r="Z135" s="46"/>
      <c r="AB135" s="128">
        <f t="shared" si="172"/>
        <v>0</v>
      </c>
      <c r="AC135" s="131">
        <f t="shared" si="24"/>
        <v>7.53</v>
      </c>
      <c r="AD135" s="130" t="str">
        <f t="shared" si="189"/>
        <v>-</v>
      </c>
      <c r="AE135" s="131" t="str">
        <f t="shared" si="185"/>
        <v>-</v>
      </c>
      <c r="AF135" s="132" t="str">
        <f t="shared" si="184"/>
        <v>-</v>
      </c>
      <c r="AG135" s="196"/>
      <c r="AH135" s="132" t="str">
        <f t="shared" si="174"/>
        <v/>
      </c>
      <c r="AI135" s="129">
        <f t="shared" si="190"/>
        <v>0</v>
      </c>
      <c r="AJ135" s="130" t="str">
        <f t="shared" si="81"/>
        <v>-</v>
      </c>
      <c r="AK135" s="133">
        <f t="shared" si="175"/>
        <v>0</v>
      </c>
      <c r="AL135" s="134">
        <f t="shared" si="176"/>
        <v>0</v>
      </c>
      <c r="AN135" s="128">
        <f t="shared" si="177"/>
        <v>0</v>
      </c>
      <c r="AO135" s="131">
        <f t="shared" si="26"/>
        <v>7.53</v>
      </c>
      <c r="AP135" s="130" t="str">
        <f t="shared" si="191"/>
        <v>-</v>
      </c>
      <c r="AQ135" s="131" t="str">
        <f t="shared" si="186"/>
        <v>-</v>
      </c>
      <c r="AR135" s="129" t="str">
        <f t="shared" si="178"/>
        <v>-</v>
      </c>
      <c r="AS135" s="196"/>
      <c r="AT135" s="132" t="str">
        <f t="shared" si="179"/>
        <v/>
      </c>
      <c r="AU135" s="129">
        <f t="shared" si="180"/>
        <v>0</v>
      </c>
      <c r="AV135" s="130" t="str">
        <f t="shared" si="82"/>
        <v>-</v>
      </c>
      <c r="AW135" s="133">
        <f t="shared" si="192"/>
        <v>0</v>
      </c>
      <c r="AX135" s="134">
        <f t="shared" si="181"/>
        <v>0</v>
      </c>
    </row>
    <row r="136" spans="1:50" ht="18" hidden="1" customHeight="1" outlineLevel="1" x14ac:dyDescent="0.2">
      <c r="A136" s="218">
        <f t="shared" si="169"/>
        <v>118</v>
      </c>
      <c r="B136" s="170"/>
      <c r="C136" s="186"/>
      <c r="D136" s="187"/>
      <c r="E136" s="216">
        <f>IF($G136=0,0,VLOOKUP(C136,'Cover Sheet'!$D$10:$F$22,3,0))</f>
        <v>0</v>
      </c>
      <c r="F136" s="217"/>
      <c r="G136" s="33">
        <f t="shared" si="187"/>
        <v>0</v>
      </c>
      <c r="H136" s="152">
        <f>IF($G136=0,0,VLOOKUP(F136,'Cover Sheet'!$D$10:$F$36,3,0))</f>
        <v>0</v>
      </c>
      <c r="I136" s="191"/>
      <c r="J136" s="33">
        <f>IF(I136=0,0,VLOOKUP(I136,'Cover Sheet'!$L$10:$M$13,2,0))</f>
        <v>0</v>
      </c>
      <c r="K136" s="34">
        <f t="shared" si="170"/>
        <v>0</v>
      </c>
      <c r="L136" s="191"/>
      <c r="M136" s="33">
        <f>IF(L136=0,0,VLOOKUP(L136,'Cover Sheet'!$L$14:$M$34,2,0))</f>
        <v>0</v>
      </c>
      <c r="N136" s="34">
        <f t="shared" si="171"/>
        <v>0</v>
      </c>
      <c r="O136" s="173"/>
      <c r="P136" s="42">
        <f>IF(L136="",0,VLOOKUP(L136,'Cover Sheet'!$L$14:$O$34,4,0))</f>
        <v>0</v>
      </c>
      <c r="Q136" s="43" t="str">
        <f t="shared" si="182"/>
        <v>-</v>
      </c>
      <c r="R136" s="193"/>
      <c r="S136" s="33">
        <f>IF(R136=0,0,VLOOKUP(R136,'Cover Sheet'!$L$14:$M$34,2,0))</f>
        <v>0</v>
      </c>
      <c r="T136" s="44">
        <f t="shared" si="183"/>
        <v>0</v>
      </c>
      <c r="U136" s="212"/>
      <c r="V136" s="42">
        <f>IF(R136="",0,VLOOKUP(R136,'Cover Sheet'!$L$14:$O$34,4,0))</f>
        <v>0</v>
      </c>
      <c r="W136" s="45" t="str">
        <f t="shared" si="188"/>
        <v>-</v>
      </c>
      <c r="X136" s="108">
        <f>IF(C136=0,0,VLOOKUP(C136,'Cover Sheet'!$D$10:$G$22,4,0))</f>
        <v>0</v>
      </c>
      <c r="Y136" s="49">
        <f>IF(F136=0,0,VLOOKUP(F136,'Cover Sheet'!$D$10:$G$36,4,0))</f>
        <v>0</v>
      </c>
      <c r="Z136" s="46"/>
      <c r="AB136" s="128">
        <f t="shared" si="172"/>
        <v>0</v>
      </c>
      <c r="AC136" s="131">
        <f t="shared" si="24"/>
        <v>7.53</v>
      </c>
      <c r="AD136" s="130" t="str">
        <f t="shared" si="189"/>
        <v>-</v>
      </c>
      <c r="AE136" s="131" t="str">
        <f t="shared" si="185"/>
        <v>-</v>
      </c>
      <c r="AF136" s="132" t="str">
        <f t="shared" si="184"/>
        <v>-</v>
      </c>
      <c r="AG136" s="196"/>
      <c r="AH136" s="132" t="str">
        <f t="shared" si="174"/>
        <v/>
      </c>
      <c r="AI136" s="129">
        <f t="shared" si="190"/>
        <v>0</v>
      </c>
      <c r="AJ136" s="130" t="str">
        <f t="shared" si="81"/>
        <v>-</v>
      </c>
      <c r="AK136" s="133">
        <f t="shared" si="175"/>
        <v>0</v>
      </c>
      <c r="AL136" s="134">
        <f t="shared" si="176"/>
        <v>0</v>
      </c>
      <c r="AN136" s="128">
        <f t="shared" si="177"/>
        <v>0</v>
      </c>
      <c r="AO136" s="131">
        <f t="shared" si="26"/>
        <v>7.53</v>
      </c>
      <c r="AP136" s="130" t="str">
        <f t="shared" si="191"/>
        <v>-</v>
      </c>
      <c r="AQ136" s="131" t="str">
        <f t="shared" si="186"/>
        <v>-</v>
      </c>
      <c r="AR136" s="129" t="str">
        <f t="shared" si="178"/>
        <v>-</v>
      </c>
      <c r="AS136" s="196"/>
      <c r="AT136" s="132" t="str">
        <f t="shared" si="179"/>
        <v/>
      </c>
      <c r="AU136" s="129">
        <f t="shared" si="180"/>
        <v>0</v>
      </c>
      <c r="AV136" s="130" t="str">
        <f t="shared" si="82"/>
        <v>-</v>
      </c>
      <c r="AW136" s="133">
        <f t="shared" si="192"/>
        <v>0</v>
      </c>
      <c r="AX136" s="134">
        <f t="shared" si="181"/>
        <v>0</v>
      </c>
    </row>
    <row r="137" spans="1:50" ht="18.95" hidden="1" customHeight="1" outlineLevel="1" x14ac:dyDescent="0.2">
      <c r="A137" s="218">
        <f t="shared" si="169"/>
        <v>119</v>
      </c>
      <c r="B137" s="170"/>
      <c r="C137" s="185"/>
      <c r="D137" s="184"/>
      <c r="E137" s="216">
        <f>IF($G137=0,0,VLOOKUP(C137,'Cover Sheet'!$D$10:$F$22,3,0))</f>
        <v>0</v>
      </c>
      <c r="F137" s="217"/>
      <c r="G137" s="35">
        <f t="shared" si="187"/>
        <v>0</v>
      </c>
      <c r="H137" s="152">
        <f>IF($G137=0,0,VLOOKUP(F137,'Cover Sheet'!$D$10:$F$36,3,0))</f>
        <v>0</v>
      </c>
      <c r="I137" s="191"/>
      <c r="J137" s="33">
        <f>IF(I137=0,0,VLOOKUP(I137,'Cover Sheet'!$L$10:$M$13,2,0))</f>
        <v>0</v>
      </c>
      <c r="K137" s="34">
        <f t="shared" si="170"/>
        <v>0</v>
      </c>
      <c r="L137" s="191"/>
      <c r="M137" s="33">
        <f>IF(L137=0,0,VLOOKUP(L137,'Cover Sheet'!$L$14:$M$34,2,0))</f>
        <v>0</v>
      </c>
      <c r="N137" s="34">
        <f t="shared" si="171"/>
        <v>0</v>
      </c>
      <c r="O137" s="173"/>
      <c r="P137" s="42">
        <f>IF(L137="",0,VLOOKUP(L137,'Cover Sheet'!$L$14:$O$34,4,0))</f>
        <v>0</v>
      </c>
      <c r="Q137" s="43" t="str">
        <f t="shared" si="182"/>
        <v>-</v>
      </c>
      <c r="R137" s="193"/>
      <c r="S137" s="33">
        <f>IF(R137=0,0,VLOOKUP(R137,'Cover Sheet'!$L$14:$M$34,2,0))</f>
        <v>0</v>
      </c>
      <c r="T137" s="44">
        <f t="shared" si="183"/>
        <v>0</v>
      </c>
      <c r="U137" s="212"/>
      <c r="V137" s="42">
        <f>IF(R137="",0,VLOOKUP(R137,'Cover Sheet'!$L$14:$O$34,4,0))</f>
        <v>0</v>
      </c>
      <c r="W137" s="45" t="str">
        <f t="shared" si="188"/>
        <v>-</v>
      </c>
      <c r="X137" s="108">
        <f>IF(C137=0,0,VLOOKUP(C137,'Cover Sheet'!$D$10:$G$22,4,0))</f>
        <v>0</v>
      </c>
      <c r="Y137" s="49">
        <f>IF(F137=0,0,VLOOKUP(F137,'Cover Sheet'!$D$10:$G$36,4,0))</f>
        <v>0</v>
      </c>
      <c r="Z137" s="46"/>
      <c r="AB137" s="128">
        <f t="shared" si="172"/>
        <v>0</v>
      </c>
      <c r="AC137" s="131">
        <f t="shared" si="24"/>
        <v>7.53</v>
      </c>
      <c r="AD137" s="130" t="str">
        <f t="shared" si="189"/>
        <v>-</v>
      </c>
      <c r="AE137" s="131" t="str">
        <f t="shared" si="185"/>
        <v>-</v>
      </c>
      <c r="AF137" s="132" t="str">
        <f t="shared" si="184"/>
        <v>-</v>
      </c>
      <c r="AG137" s="196"/>
      <c r="AH137" s="132" t="str">
        <f t="shared" si="174"/>
        <v/>
      </c>
      <c r="AI137" s="129">
        <f t="shared" si="190"/>
        <v>0</v>
      </c>
      <c r="AJ137" s="130" t="str">
        <f t="shared" si="81"/>
        <v>-</v>
      </c>
      <c r="AK137" s="133">
        <f t="shared" si="175"/>
        <v>0</v>
      </c>
      <c r="AL137" s="134">
        <f t="shared" si="176"/>
        <v>0</v>
      </c>
      <c r="AN137" s="128">
        <f t="shared" si="177"/>
        <v>0</v>
      </c>
      <c r="AO137" s="131">
        <f t="shared" si="26"/>
        <v>7.53</v>
      </c>
      <c r="AP137" s="130" t="str">
        <f t="shared" si="191"/>
        <v>-</v>
      </c>
      <c r="AQ137" s="131" t="str">
        <f t="shared" si="186"/>
        <v>-</v>
      </c>
      <c r="AR137" s="129" t="str">
        <f t="shared" si="178"/>
        <v>-</v>
      </c>
      <c r="AS137" s="196"/>
      <c r="AT137" s="132" t="str">
        <f t="shared" si="179"/>
        <v/>
      </c>
      <c r="AU137" s="129">
        <f t="shared" si="180"/>
        <v>0</v>
      </c>
      <c r="AV137" s="130" t="str">
        <f t="shared" si="82"/>
        <v>-</v>
      </c>
      <c r="AW137" s="133">
        <f t="shared" si="192"/>
        <v>0</v>
      </c>
      <c r="AX137" s="134">
        <f t="shared" si="181"/>
        <v>0</v>
      </c>
    </row>
    <row r="138" spans="1:50" ht="18.95" hidden="1" customHeight="1" outlineLevel="1" x14ac:dyDescent="0.2">
      <c r="A138" s="218">
        <f t="shared" si="169"/>
        <v>120</v>
      </c>
      <c r="B138" s="170"/>
      <c r="C138" s="185"/>
      <c r="D138" s="184"/>
      <c r="E138" s="216">
        <f>IF($G138=0,0,VLOOKUP(C138,'Cover Sheet'!$D$10:$F$22,3,0))</f>
        <v>0</v>
      </c>
      <c r="F138" s="217"/>
      <c r="G138" s="35">
        <f t="shared" si="187"/>
        <v>0</v>
      </c>
      <c r="H138" s="152">
        <f>IF($G138=0,0,VLOOKUP(F138,'Cover Sheet'!$D$10:$F$36,3,0))</f>
        <v>0</v>
      </c>
      <c r="I138" s="191"/>
      <c r="J138" s="33">
        <f>IF(I138=0,0,VLOOKUP(I138,'Cover Sheet'!$L$10:$M$13,2,0))</f>
        <v>0</v>
      </c>
      <c r="K138" s="34">
        <f t="shared" si="170"/>
        <v>0</v>
      </c>
      <c r="L138" s="191"/>
      <c r="M138" s="33">
        <f>IF(L138=0,0,VLOOKUP(L138,'Cover Sheet'!$L$14:$M$34,2,0))</f>
        <v>0</v>
      </c>
      <c r="N138" s="34">
        <f t="shared" si="171"/>
        <v>0</v>
      </c>
      <c r="O138" s="173"/>
      <c r="P138" s="42">
        <f>IF(L138="",0,VLOOKUP(L138,'Cover Sheet'!$L$14:$O$34,4,0))</f>
        <v>0</v>
      </c>
      <c r="Q138" s="43" t="str">
        <f t="shared" si="182"/>
        <v>-</v>
      </c>
      <c r="R138" s="193"/>
      <c r="S138" s="33">
        <f>IF(R138=0,0,VLOOKUP(R138,'Cover Sheet'!$L$14:$M$34,2,0))</f>
        <v>0</v>
      </c>
      <c r="T138" s="44">
        <f t="shared" si="183"/>
        <v>0</v>
      </c>
      <c r="U138" s="212"/>
      <c r="V138" s="42">
        <f>IF(R138="",0,VLOOKUP(R138,'Cover Sheet'!$L$14:$O$34,4,0))</f>
        <v>0</v>
      </c>
      <c r="W138" s="45" t="str">
        <f t="shared" si="188"/>
        <v>-</v>
      </c>
      <c r="X138" s="108">
        <f>IF(C138=0,0,VLOOKUP(C138,'Cover Sheet'!$D$10:$G$22,4,0))</f>
        <v>0</v>
      </c>
      <c r="Y138" s="49">
        <f>IF(F138=0,0,VLOOKUP(F138,'Cover Sheet'!$D$10:$G$36,4,0))</f>
        <v>0</v>
      </c>
      <c r="Z138" s="46"/>
      <c r="AB138" s="128">
        <f t="shared" si="172"/>
        <v>0</v>
      </c>
      <c r="AC138" s="131">
        <f t="shared" si="24"/>
        <v>7.53</v>
      </c>
      <c r="AD138" s="130" t="str">
        <f t="shared" si="189"/>
        <v>-</v>
      </c>
      <c r="AE138" s="131" t="str">
        <f t="shared" si="185"/>
        <v>-</v>
      </c>
      <c r="AF138" s="132" t="str">
        <f t="shared" si="184"/>
        <v>-</v>
      </c>
      <c r="AG138" s="196"/>
      <c r="AH138" s="132" t="str">
        <f t="shared" si="174"/>
        <v/>
      </c>
      <c r="AI138" s="129">
        <f t="shared" si="190"/>
        <v>0</v>
      </c>
      <c r="AJ138" s="130" t="str">
        <f t="shared" si="81"/>
        <v>-</v>
      </c>
      <c r="AK138" s="133">
        <f t="shared" si="175"/>
        <v>0</v>
      </c>
      <c r="AL138" s="134">
        <f t="shared" si="176"/>
        <v>0</v>
      </c>
      <c r="AN138" s="128">
        <f t="shared" si="177"/>
        <v>0</v>
      </c>
      <c r="AO138" s="131">
        <f t="shared" si="26"/>
        <v>7.53</v>
      </c>
      <c r="AP138" s="130" t="str">
        <f t="shared" si="191"/>
        <v>-</v>
      </c>
      <c r="AQ138" s="131" t="str">
        <f t="shared" si="186"/>
        <v>-</v>
      </c>
      <c r="AR138" s="129" t="str">
        <f t="shared" si="178"/>
        <v>-</v>
      </c>
      <c r="AS138" s="196"/>
      <c r="AT138" s="132" t="str">
        <f t="shared" si="179"/>
        <v/>
      </c>
      <c r="AU138" s="129">
        <f t="shared" si="180"/>
        <v>0</v>
      </c>
      <c r="AV138" s="130" t="str">
        <f t="shared" si="82"/>
        <v>-</v>
      </c>
      <c r="AW138" s="133">
        <f t="shared" si="192"/>
        <v>0</v>
      </c>
      <c r="AX138" s="134">
        <f t="shared" si="181"/>
        <v>0</v>
      </c>
    </row>
    <row r="139" spans="1:50" ht="18" hidden="1" customHeight="1" outlineLevel="1" x14ac:dyDescent="0.2">
      <c r="A139" s="218">
        <f t="shared" si="169"/>
        <v>121</v>
      </c>
      <c r="B139" s="170"/>
      <c r="C139" s="185"/>
      <c r="D139" s="184"/>
      <c r="E139" s="216">
        <f>IF($G139=0,0,VLOOKUP(C139,'Cover Sheet'!$D$10:$F$22,3,0))</f>
        <v>0</v>
      </c>
      <c r="F139" s="217"/>
      <c r="G139" s="35">
        <f t="shared" si="187"/>
        <v>0</v>
      </c>
      <c r="H139" s="152">
        <f>IF($G139=0,0,VLOOKUP(F139,'Cover Sheet'!$D$10:$F$36,3,0))</f>
        <v>0</v>
      </c>
      <c r="I139" s="191"/>
      <c r="J139" s="33">
        <f>IF(I139=0,0,VLOOKUP(I139,'Cover Sheet'!$L$10:$M$13,2,0))</f>
        <v>0</v>
      </c>
      <c r="K139" s="34">
        <f t="shared" si="170"/>
        <v>0</v>
      </c>
      <c r="L139" s="191"/>
      <c r="M139" s="33">
        <f>IF(L139=0,0,VLOOKUP(L139,'Cover Sheet'!$L$14:$M$34,2,0))</f>
        <v>0</v>
      </c>
      <c r="N139" s="34">
        <f t="shared" si="171"/>
        <v>0</v>
      </c>
      <c r="O139" s="173"/>
      <c r="P139" s="42">
        <f>IF(L139="",0,VLOOKUP(L139,'Cover Sheet'!$L$14:$O$34,4,0))</f>
        <v>0</v>
      </c>
      <c r="Q139" s="43" t="str">
        <f t="shared" si="182"/>
        <v>-</v>
      </c>
      <c r="R139" s="193"/>
      <c r="S139" s="33">
        <f>IF(R139=0,0,VLOOKUP(R139,'Cover Sheet'!$L$14:$M$34,2,0))</f>
        <v>0</v>
      </c>
      <c r="T139" s="44">
        <f t="shared" si="183"/>
        <v>0</v>
      </c>
      <c r="U139" s="212"/>
      <c r="V139" s="42">
        <f>IF(R139="",0,VLOOKUP(R139,'Cover Sheet'!$L$14:$O$34,4,0))</f>
        <v>0</v>
      </c>
      <c r="W139" s="45" t="str">
        <f t="shared" si="188"/>
        <v>-</v>
      </c>
      <c r="X139" s="108">
        <f>IF(C139=0,0,VLOOKUP(C139,'Cover Sheet'!$D$10:$G$22,4,0))</f>
        <v>0</v>
      </c>
      <c r="Y139" s="49">
        <f>IF(F139=0,0,VLOOKUP(F139,'Cover Sheet'!$D$10:$G$36,4,0))</f>
        <v>0</v>
      </c>
      <c r="Z139" s="46"/>
      <c r="AB139" s="128">
        <f t="shared" si="172"/>
        <v>0</v>
      </c>
      <c r="AC139" s="131">
        <f t="shared" si="24"/>
        <v>7.53</v>
      </c>
      <c r="AD139" s="130" t="str">
        <f t="shared" si="189"/>
        <v>-</v>
      </c>
      <c r="AE139" s="131" t="str">
        <f>IF(AB139=0,"-",(AC139-0.2*AD139)^2/(AC139+0.8*AD139))</f>
        <v>-</v>
      </c>
      <c r="AF139" s="132" t="str">
        <f t="shared" si="184"/>
        <v>-</v>
      </c>
      <c r="AG139" s="196"/>
      <c r="AH139" s="132" t="str">
        <f t="shared" si="174"/>
        <v/>
      </c>
      <c r="AI139" s="129">
        <f t="shared" si="190"/>
        <v>0</v>
      </c>
      <c r="AJ139" s="130" t="str">
        <f t="shared" si="81"/>
        <v>-</v>
      </c>
      <c r="AK139" s="133">
        <f t="shared" si="175"/>
        <v>0</v>
      </c>
      <c r="AL139" s="134">
        <f t="shared" si="176"/>
        <v>0</v>
      </c>
      <c r="AN139" s="128">
        <f t="shared" si="177"/>
        <v>0</v>
      </c>
      <c r="AO139" s="131">
        <f t="shared" si="26"/>
        <v>7.53</v>
      </c>
      <c r="AP139" s="130" t="str">
        <f t="shared" si="191"/>
        <v>-</v>
      </c>
      <c r="AQ139" s="131" t="str">
        <f>IF(AN139=0,"-",(AO139-0.2*AP139)^2/(AO139+0.8*AP139))</f>
        <v>-</v>
      </c>
      <c r="AR139" s="129" t="str">
        <f t="shared" si="178"/>
        <v>-</v>
      </c>
      <c r="AS139" s="196"/>
      <c r="AT139" s="132" t="str">
        <f t="shared" si="179"/>
        <v/>
      </c>
      <c r="AU139" s="129">
        <f t="shared" si="180"/>
        <v>0</v>
      </c>
      <c r="AV139" s="130" t="str">
        <f t="shared" si="82"/>
        <v>-</v>
      </c>
      <c r="AW139" s="133">
        <f t="shared" si="192"/>
        <v>0</v>
      </c>
      <c r="AX139" s="134">
        <f t="shared" si="181"/>
        <v>0</v>
      </c>
    </row>
    <row r="140" spans="1:50" ht="18" hidden="1" customHeight="1" outlineLevel="1" x14ac:dyDescent="0.2">
      <c r="A140" s="218">
        <f t="shared" si="169"/>
        <v>122</v>
      </c>
      <c r="B140" s="170"/>
      <c r="C140" s="185"/>
      <c r="D140" s="184"/>
      <c r="E140" s="216">
        <f>IF($G140=0,0,VLOOKUP(C140,'Cover Sheet'!$D$10:$F$22,3,0))</f>
        <v>0</v>
      </c>
      <c r="F140" s="217"/>
      <c r="G140" s="35">
        <f t="shared" si="187"/>
        <v>0</v>
      </c>
      <c r="H140" s="152">
        <f>IF($G140=0,0,VLOOKUP(F140,'Cover Sheet'!$D$10:$F$36,3,0))</f>
        <v>0</v>
      </c>
      <c r="I140" s="191"/>
      <c r="J140" s="33">
        <f>IF(I140=0,0,VLOOKUP(I140,'Cover Sheet'!$L$10:$M$13,2,0))</f>
        <v>0</v>
      </c>
      <c r="K140" s="34">
        <f t="shared" si="170"/>
        <v>0</v>
      </c>
      <c r="L140" s="191"/>
      <c r="M140" s="33">
        <f>IF(L140=0,0,VLOOKUP(L140,'Cover Sheet'!$L$14:$M$34,2,0))</f>
        <v>0</v>
      </c>
      <c r="N140" s="34">
        <f t="shared" si="171"/>
        <v>0</v>
      </c>
      <c r="O140" s="173"/>
      <c r="P140" s="42">
        <f>IF(L140="",0,VLOOKUP(L140,'Cover Sheet'!$L$14:$O$34,4,0))</f>
        <v>0</v>
      </c>
      <c r="Q140" s="43" t="str">
        <f t="shared" si="182"/>
        <v>-</v>
      </c>
      <c r="R140" s="193"/>
      <c r="S140" s="33">
        <f>IF(R140=0,0,VLOOKUP(R140,'Cover Sheet'!$L$14:$M$34,2,0))</f>
        <v>0</v>
      </c>
      <c r="T140" s="44">
        <f t="shared" si="183"/>
        <v>0</v>
      </c>
      <c r="U140" s="212"/>
      <c r="V140" s="42">
        <f>IF(R140="",0,VLOOKUP(R140,'Cover Sheet'!$L$14:$O$34,4,0))</f>
        <v>0</v>
      </c>
      <c r="W140" s="45" t="str">
        <f t="shared" si="188"/>
        <v>-</v>
      </c>
      <c r="X140" s="108">
        <f>IF(C140=0,0,VLOOKUP(C140,'Cover Sheet'!$D$10:$G$22,4,0))</f>
        <v>0</v>
      </c>
      <c r="Y140" s="49">
        <f>IF(F140=0,0,VLOOKUP(F140,'Cover Sheet'!$D$10:$G$36,4,0))</f>
        <v>0</v>
      </c>
      <c r="Z140" s="46"/>
      <c r="AB140" s="128">
        <f t="shared" si="172"/>
        <v>0</v>
      </c>
      <c r="AC140" s="131">
        <f t="shared" si="24"/>
        <v>7.53</v>
      </c>
      <c r="AD140" s="130" t="str">
        <f t="shared" si="189"/>
        <v>-</v>
      </c>
      <c r="AE140" s="131" t="str">
        <f t="shared" ref="AE140:AE148" si="193">IF(AB140=0,"-",(AC140-0.2*AD140)^2/(AC140+0.8*AD140))</f>
        <v>-</v>
      </c>
      <c r="AF140" s="132" t="str">
        <f t="shared" si="184"/>
        <v>-</v>
      </c>
      <c r="AG140" s="196"/>
      <c r="AH140" s="132" t="str">
        <f t="shared" si="174"/>
        <v/>
      </c>
      <c r="AI140" s="129">
        <f t="shared" si="190"/>
        <v>0</v>
      </c>
      <c r="AJ140" s="130" t="str">
        <f t="shared" si="81"/>
        <v>-</v>
      </c>
      <c r="AK140" s="133">
        <f t="shared" si="175"/>
        <v>0</v>
      </c>
      <c r="AL140" s="134">
        <f t="shared" si="176"/>
        <v>0</v>
      </c>
      <c r="AN140" s="128">
        <f t="shared" si="177"/>
        <v>0</v>
      </c>
      <c r="AO140" s="131">
        <f t="shared" si="26"/>
        <v>7.53</v>
      </c>
      <c r="AP140" s="130" t="str">
        <f t="shared" si="191"/>
        <v>-</v>
      </c>
      <c r="AQ140" s="131" t="str">
        <f t="shared" ref="AQ140:AQ148" si="194">IF(AN140=0,"-",(AO140-0.2*AP140)^2/(AO140+0.8*AP140))</f>
        <v>-</v>
      </c>
      <c r="AR140" s="129" t="str">
        <f t="shared" si="178"/>
        <v>-</v>
      </c>
      <c r="AS140" s="196"/>
      <c r="AT140" s="132" t="str">
        <f t="shared" si="179"/>
        <v/>
      </c>
      <c r="AU140" s="129">
        <f t="shared" si="180"/>
        <v>0</v>
      </c>
      <c r="AV140" s="130" t="str">
        <f t="shared" si="82"/>
        <v>-</v>
      </c>
      <c r="AW140" s="133">
        <f t="shared" si="192"/>
        <v>0</v>
      </c>
      <c r="AX140" s="134">
        <f t="shared" si="181"/>
        <v>0</v>
      </c>
    </row>
    <row r="141" spans="1:50" ht="18.75" hidden="1" customHeight="1" outlineLevel="1" x14ac:dyDescent="0.2">
      <c r="A141" s="218">
        <f t="shared" si="169"/>
        <v>123</v>
      </c>
      <c r="B141" s="170"/>
      <c r="C141" s="185"/>
      <c r="D141" s="184"/>
      <c r="E141" s="216">
        <f>IF($G141=0,0,VLOOKUP(C141,'Cover Sheet'!$D$10:$F$22,3,0))</f>
        <v>0</v>
      </c>
      <c r="F141" s="217"/>
      <c r="G141" s="35">
        <f t="shared" si="187"/>
        <v>0</v>
      </c>
      <c r="H141" s="152">
        <f>IF($G141=0,0,VLOOKUP(F141,'Cover Sheet'!$D$10:$F$36,3,0))</f>
        <v>0</v>
      </c>
      <c r="I141" s="191"/>
      <c r="J141" s="33">
        <f>IF(I141=0,0,VLOOKUP(I141,'Cover Sheet'!$L$10:$M$13,2,0))</f>
        <v>0</v>
      </c>
      <c r="K141" s="34">
        <f t="shared" si="170"/>
        <v>0</v>
      </c>
      <c r="L141" s="191"/>
      <c r="M141" s="33">
        <f>IF(L141=0,0,VLOOKUP(L141,'Cover Sheet'!$L$14:$M$34,2,0))</f>
        <v>0</v>
      </c>
      <c r="N141" s="34">
        <f t="shared" si="171"/>
        <v>0</v>
      </c>
      <c r="O141" s="173"/>
      <c r="P141" s="42">
        <f>IF(L141="",0,VLOOKUP(L141,'Cover Sheet'!$L$14:$O$34,4,0))</f>
        <v>0</v>
      </c>
      <c r="Q141" s="43" t="str">
        <f t="shared" si="182"/>
        <v>-</v>
      </c>
      <c r="R141" s="193"/>
      <c r="S141" s="33">
        <f>IF(R141=0,0,VLOOKUP(R141,'Cover Sheet'!$L$14:$M$34,2,0))</f>
        <v>0</v>
      </c>
      <c r="T141" s="44">
        <f t="shared" si="183"/>
        <v>0</v>
      </c>
      <c r="U141" s="212"/>
      <c r="V141" s="42">
        <f>IF(R141="",0,VLOOKUP(R141,'Cover Sheet'!$L$14:$O$34,4,0))</f>
        <v>0</v>
      </c>
      <c r="W141" s="45" t="str">
        <f t="shared" si="188"/>
        <v>-</v>
      </c>
      <c r="X141" s="108">
        <f>IF(C141=0,0,VLOOKUP(C141,'Cover Sheet'!$D$10:$G$22,4,0))</f>
        <v>0</v>
      </c>
      <c r="Y141" s="49">
        <f>IF(F141=0,0,VLOOKUP(F141,'Cover Sheet'!$D$10:$G$36,4,0))</f>
        <v>0</v>
      </c>
      <c r="Z141" s="46"/>
      <c r="AB141" s="128">
        <f t="shared" si="172"/>
        <v>0</v>
      </c>
      <c r="AC141" s="131">
        <f t="shared" si="24"/>
        <v>7.53</v>
      </c>
      <c r="AD141" s="130" t="str">
        <f t="shared" si="189"/>
        <v>-</v>
      </c>
      <c r="AE141" s="131" t="str">
        <f t="shared" si="193"/>
        <v>-</v>
      </c>
      <c r="AF141" s="132" t="str">
        <f t="shared" si="184"/>
        <v>-</v>
      </c>
      <c r="AG141" s="196"/>
      <c r="AH141" s="132" t="str">
        <f t="shared" si="174"/>
        <v/>
      </c>
      <c r="AI141" s="129">
        <f t="shared" si="190"/>
        <v>0</v>
      </c>
      <c r="AJ141" s="130" t="str">
        <f t="shared" si="81"/>
        <v>-</v>
      </c>
      <c r="AK141" s="133">
        <f t="shared" si="175"/>
        <v>0</v>
      </c>
      <c r="AL141" s="134">
        <f t="shared" si="176"/>
        <v>0</v>
      </c>
      <c r="AN141" s="128">
        <f t="shared" si="177"/>
        <v>0</v>
      </c>
      <c r="AO141" s="131">
        <f t="shared" si="26"/>
        <v>7.53</v>
      </c>
      <c r="AP141" s="130" t="str">
        <f t="shared" si="191"/>
        <v>-</v>
      </c>
      <c r="AQ141" s="131" t="str">
        <f t="shared" si="194"/>
        <v>-</v>
      </c>
      <c r="AR141" s="129" t="str">
        <f t="shared" si="178"/>
        <v>-</v>
      </c>
      <c r="AS141" s="196"/>
      <c r="AT141" s="132" t="str">
        <f t="shared" si="179"/>
        <v/>
      </c>
      <c r="AU141" s="129">
        <f t="shared" si="180"/>
        <v>0</v>
      </c>
      <c r="AV141" s="130" t="str">
        <f t="shared" si="82"/>
        <v>-</v>
      </c>
      <c r="AW141" s="133">
        <f t="shared" si="192"/>
        <v>0</v>
      </c>
      <c r="AX141" s="134">
        <f t="shared" si="181"/>
        <v>0</v>
      </c>
    </row>
    <row r="142" spans="1:50" ht="18" hidden="1" customHeight="1" outlineLevel="1" x14ac:dyDescent="0.2">
      <c r="A142" s="218">
        <f t="shared" si="169"/>
        <v>124</v>
      </c>
      <c r="B142" s="170"/>
      <c r="C142" s="185"/>
      <c r="D142" s="184"/>
      <c r="E142" s="216">
        <f>IF($G142=0,0,VLOOKUP(C142,'Cover Sheet'!$D$10:$F$22,3,0))</f>
        <v>0</v>
      </c>
      <c r="F142" s="217"/>
      <c r="G142" s="35">
        <f t="shared" si="187"/>
        <v>0</v>
      </c>
      <c r="H142" s="152">
        <f>IF($G142=0,0,VLOOKUP(F142,'Cover Sheet'!$D$10:$F$36,3,0))</f>
        <v>0</v>
      </c>
      <c r="I142" s="191"/>
      <c r="J142" s="33">
        <f>IF(I142=0,0,VLOOKUP(I142,'Cover Sheet'!$L$10:$M$13,2,0))</f>
        <v>0</v>
      </c>
      <c r="K142" s="34">
        <f t="shared" si="170"/>
        <v>0</v>
      </c>
      <c r="L142" s="191"/>
      <c r="M142" s="33">
        <f>IF(L142=0,0,VLOOKUP(L142,'Cover Sheet'!$L$14:$M$34,2,0))</f>
        <v>0</v>
      </c>
      <c r="N142" s="34">
        <f t="shared" si="171"/>
        <v>0</v>
      </c>
      <c r="O142" s="173"/>
      <c r="P142" s="42">
        <f>IF(L142="",0,VLOOKUP(L142,'Cover Sheet'!$L$14:$O$34,4,0))</f>
        <v>0</v>
      </c>
      <c r="Q142" s="43" t="str">
        <f t="shared" si="182"/>
        <v>-</v>
      </c>
      <c r="R142" s="193"/>
      <c r="S142" s="33">
        <f>IF(R142=0,0,VLOOKUP(R142,'Cover Sheet'!$L$14:$M$34,2,0))</f>
        <v>0</v>
      </c>
      <c r="T142" s="44">
        <f t="shared" si="183"/>
        <v>0</v>
      </c>
      <c r="U142" s="212"/>
      <c r="V142" s="42">
        <f>IF(R142="",0,VLOOKUP(R142,'Cover Sheet'!$L$14:$O$34,4,0))</f>
        <v>0</v>
      </c>
      <c r="W142" s="45" t="str">
        <f t="shared" si="188"/>
        <v>-</v>
      </c>
      <c r="X142" s="108">
        <f>IF(C142=0,0,VLOOKUP(C142,'Cover Sheet'!$D$10:$G$22,4,0))</f>
        <v>0</v>
      </c>
      <c r="Y142" s="49">
        <f>IF(F142=0,0,VLOOKUP(F142,'Cover Sheet'!$D$10:$G$36,4,0))</f>
        <v>0</v>
      </c>
      <c r="Z142" s="46"/>
      <c r="AB142" s="128">
        <f t="shared" si="172"/>
        <v>0</v>
      </c>
      <c r="AC142" s="131">
        <f t="shared" si="24"/>
        <v>7.53</v>
      </c>
      <c r="AD142" s="130" t="str">
        <f t="shared" si="189"/>
        <v>-</v>
      </c>
      <c r="AE142" s="131" t="str">
        <f t="shared" si="193"/>
        <v>-</v>
      </c>
      <c r="AF142" s="132" t="str">
        <f t="shared" si="184"/>
        <v>-</v>
      </c>
      <c r="AG142" s="196"/>
      <c r="AH142" s="132" t="str">
        <f t="shared" si="174"/>
        <v/>
      </c>
      <c r="AI142" s="129">
        <f t="shared" si="190"/>
        <v>0</v>
      </c>
      <c r="AJ142" s="130" t="str">
        <f t="shared" si="81"/>
        <v>-</v>
      </c>
      <c r="AK142" s="133">
        <f t="shared" si="175"/>
        <v>0</v>
      </c>
      <c r="AL142" s="134">
        <f t="shared" si="176"/>
        <v>0</v>
      </c>
      <c r="AN142" s="128">
        <f t="shared" si="177"/>
        <v>0</v>
      </c>
      <c r="AO142" s="131">
        <f t="shared" si="26"/>
        <v>7.53</v>
      </c>
      <c r="AP142" s="130" t="str">
        <f t="shared" si="191"/>
        <v>-</v>
      </c>
      <c r="AQ142" s="131" t="str">
        <f t="shared" si="194"/>
        <v>-</v>
      </c>
      <c r="AR142" s="129" t="str">
        <f t="shared" si="178"/>
        <v>-</v>
      </c>
      <c r="AS142" s="196"/>
      <c r="AT142" s="132" t="str">
        <f t="shared" si="179"/>
        <v/>
      </c>
      <c r="AU142" s="129">
        <f t="shared" si="180"/>
        <v>0</v>
      </c>
      <c r="AV142" s="130" t="str">
        <f t="shared" si="82"/>
        <v>-</v>
      </c>
      <c r="AW142" s="133">
        <f t="shared" si="192"/>
        <v>0</v>
      </c>
      <c r="AX142" s="134">
        <f t="shared" si="181"/>
        <v>0</v>
      </c>
    </row>
    <row r="143" spans="1:50" ht="18.75" hidden="1" customHeight="1" outlineLevel="1" x14ac:dyDescent="0.2">
      <c r="A143" s="218">
        <f t="shared" si="169"/>
        <v>125</v>
      </c>
      <c r="B143" s="170"/>
      <c r="C143" s="185"/>
      <c r="D143" s="184"/>
      <c r="E143" s="216">
        <f>IF($G143=0,0,VLOOKUP(C143,'Cover Sheet'!$D$10:$F$22,3,0))</f>
        <v>0</v>
      </c>
      <c r="F143" s="217"/>
      <c r="G143" s="35">
        <f t="shared" si="187"/>
        <v>0</v>
      </c>
      <c r="H143" s="152">
        <f>IF($G143=0,0,VLOOKUP(F143,'Cover Sheet'!$D$10:$F$36,3,0))</f>
        <v>0</v>
      </c>
      <c r="I143" s="191"/>
      <c r="J143" s="33">
        <f>IF(I143=0,0,VLOOKUP(I143,'Cover Sheet'!$L$10:$M$13,2,0))</f>
        <v>0</v>
      </c>
      <c r="K143" s="34">
        <f t="shared" si="170"/>
        <v>0</v>
      </c>
      <c r="L143" s="191"/>
      <c r="M143" s="33">
        <f>IF(L143=0,0,VLOOKUP(L143,'Cover Sheet'!$L$14:$M$34,2,0))</f>
        <v>0</v>
      </c>
      <c r="N143" s="34">
        <f t="shared" si="171"/>
        <v>0</v>
      </c>
      <c r="O143" s="173"/>
      <c r="P143" s="42">
        <f>IF(L143="",0,VLOOKUP(L143,'Cover Sheet'!$L$14:$O$34,4,0))</f>
        <v>0</v>
      </c>
      <c r="Q143" s="43" t="str">
        <f t="shared" si="182"/>
        <v>-</v>
      </c>
      <c r="R143" s="193"/>
      <c r="S143" s="33">
        <f>IF(R143=0,0,VLOOKUP(R143,'Cover Sheet'!$L$14:$M$34,2,0))</f>
        <v>0</v>
      </c>
      <c r="T143" s="44">
        <f t="shared" si="183"/>
        <v>0</v>
      </c>
      <c r="U143" s="212"/>
      <c r="V143" s="42">
        <f>IF(R143="",0,VLOOKUP(R143,'Cover Sheet'!$L$14:$O$34,4,0))</f>
        <v>0</v>
      </c>
      <c r="W143" s="45" t="str">
        <f t="shared" si="188"/>
        <v>-</v>
      </c>
      <c r="X143" s="108">
        <f>IF(C143=0,0,VLOOKUP(C143,'Cover Sheet'!$D$10:$G$22,4,0))</f>
        <v>0</v>
      </c>
      <c r="Y143" s="49">
        <f>IF(F143=0,0,VLOOKUP(F143,'Cover Sheet'!$D$10:$G$36,4,0))</f>
        <v>0</v>
      </c>
      <c r="Z143" s="46"/>
      <c r="AB143" s="128">
        <f t="shared" si="172"/>
        <v>0</v>
      </c>
      <c r="AC143" s="131">
        <f t="shared" si="24"/>
        <v>7.53</v>
      </c>
      <c r="AD143" s="130" t="str">
        <f t="shared" si="189"/>
        <v>-</v>
      </c>
      <c r="AE143" s="131" t="str">
        <f t="shared" si="193"/>
        <v>-</v>
      </c>
      <c r="AF143" s="132" t="str">
        <f t="shared" si="184"/>
        <v>-</v>
      </c>
      <c r="AG143" s="196"/>
      <c r="AH143" s="132" t="str">
        <f t="shared" si="174"/>
        <v/>
      </c>
      <c r="AI143" s="129">
        <f t="shared" si="190"/>
        <v>0</v>
      </c>
      <c r="AJ143" s="130" t="str">
        <f t="shared" si="81"/>
        <v>-</v>
      </c>
      <c r="AK143" s="133">
        <f t="shared" si="175"/>
        <v>0</v>
      </c>
      <c r="AL143" s="134">
        <f t="shared" si="176"/>
        <v>0</v>
      </c>
      <c r="AN143" s="128">
        <f t="shared" si="177"/>
        <v>0</v>
      </c>
      <c r="AO143" s="131">
        <f t="shared" si="26"/>
        <v>7.53</v>
      </c>
      <c r="AP143" s="130" t="str">
        <f t="shared" si="191"/>
        <v>-</v>
      </c>
      <c r="AQ143" s="131" t="str">
        <f t="shared" si="194"/>
        <v>-</v>
      </c>
      <c r="AR143" s="129" t="str">
        <f t="shared" si="178"/>
        <v>-</v>
      </c>
      <c r="AS143" s="196"/>
      <c r="AT143" s="132" t="str">
        <f t="shared" si="179"/>
        <v/>
      </c>
      <c r="AU143" s="129">
        <f t="shared" si="180"/>
        <v>0</v>
      </c>
      <c r="AV143" s="130" t="str">
        <f t="shared" si="82"/>
        <v>-</v>
      </c>
      <c r="AW143" s="133">
        <f t="shared" si="192"/>
        <v>0</v>
      </c>
      <c r="AX143" s="134">
        <f t="shared" si="181"/>
        <v>0</v>
      </c>
    </row>
    <row r="144" spans="1:50" ht="18" hidden="1" customHeight="1" outlineLevel="1" x14ac:dyDescent="0.2">
      <c r="A144" s="218">
        <f t="shared" si="169"/>
        <v>126</v>
      </c>
      <c r="B144" s="170"/>
      <c r="C144" s="185"/>
      <c r="D144" s="184"/>
      <c r="E144" s="216">
        <f>IF($G144=0,0,VLOOKUP(C144,'Cover Sheet'!$D$10:$F$22,3,0))</f>
        <v>0</v>
      </c>
      <c r="F144" s="217"/>
      <c r="G144" s="35">
        <f t="shared" si="187"/>
        <v>0</v>
      </c>
      <c r="H144" s="152">
        <f>IF($G144=0,0,VLOOKUP(F144,'Cover Sheet'!$D$10:$F$34,3,0))</f>
        <v>0</v>
      </c>
      <c r="I144" s="191"/>
      <c r="J144" s="33">
        <f>IF(I144=0,0,VLOOKUP(I144,'Cover Sheet'!$L$10:$M$13,2,0))</f>
        <v>0</v>
      </c>
      <c r="K144" s="34">
        <f t="shared" si="170"/>
        <v>0</v>
      </c>
      <c r="L144" s="191"/>
      <c r="M144" s="33">
        <f>IF(L144=0,0,VLOOKUP(L144,'Cover Sheet'!$L$14:$M$34,2,0))</f>
        <v>0</v>
      </c>
      <c r="N144" s="34">
        <f t="shared" si="171"/>
        <v>0</v>
      </c>
      <c r="O144" s="173"/>
      <c r="P144" s="42">
        <f>IF(L144="",0,VLOOKUP(L144,'Cover Sheet'!$L$10:$O$34,4,0))</f>
        <v>0</v>
      </c>
      <c r="Q144" s="43" t="str">
        <f t="shared" si="182"/>
        <v>-</v>
      </c>
      <c r="R144" s="193"/>
      <c r="S144" s="33">
        <f>IF(R144=0,0,VLOOKUP(R144,'Cover Sheet'!$L$14:$M$34,2,0))</f>
        <v>0</v>
      </c>
      <c r="T144" s="44">
        <f t="shared" si="183"/>
        <v>0</v>
      </c>
      <c r="U144" s="212"/>
      <c r="V144" s="42">
        <f>IF(R144="",0,VLOOKUP(R144,'Cover Sheet'!$L$10:$O$34,4,0))</f>
        <v>0</v>
      </c>
      <c r="W144" s="45" t="str">
        <f t="shared" si="188"/>
        <v>-</v>
      </c>
      <c r="X144" s="108">
        <f>IF(C144=0,0,VLOOKUP(C144,'Cover Sheet'!$D$10:$G$22,4,0))</f>
        <v>0</v>
      </c>
      <c r="Y144" s="49">
        <f>IF(F144=0,0,VLOOKUP(F144,'Cover Sheet'!$D$10:$G$34,4,0))</f>
        <v>0</v>
      </c>
      <c r="Z144" s="46"/>
      <c r="AB144" s="128">
        <f t="shared" si="172"/>
        <v>0</v>
      </c>
      <c r="AC144" s="131">
        <f t="shared" si="24"/>
        <v>7.53</v>
      </c>
      <c r="AD144" s="130" t="str">
        <f t="shared" si="189"/>
        <v>-</v>
      </c>
      <c r="AE144" s="131" t="str">
        <f t="shared" si="193"/>
        <v>-</v>
      </c>
      <c r="AF144" s="132" t="str">
        <f t="shared" si="184"/>
        <v>-</v>
      </c>
      <c r="AG144" s="196"/>
      <c r="AH144" s="132" t="str">
        <f t="shared" si="174"/>
        <v/>
      </c>
      <c r="AI144" s="129">
        <f t="shared" si="190"/>
        <v>0</v>
      </c>
      <c r="AJ144" s="130" t="str">
        <f t="shared" si="81"/>
        <v>-</v>
      </c>
      <c r="AK144" s="133">
        <f t="shared" si="175"/>
        <v>0</v>
      </c>
      <c r="AL144" s="134">
        <f t="shared" si="176"/>
        <v>0</v>
      </c>
      <c r="AN144" s="128">
        <f t="shared" si="177"/>
        <v>0</v>
      </c>
      <c r="AO144" s="131">
        <f t="shared" si="26"/>
        <v>7.53</v>
      </c>
      <c r="AP144" s="130" t="str">
        <f t="shared" si="191"/>
        <v>-</v>
      </c>
      <c r="AQ144" s="131" t="str">
        <f t="shared" si="194"/>
        <v>-</v>
      </c>
      <c r="AR144" s="129" t="str">
        <f t="shared" si="178"/>
        <v>-</v>
      </c>
      <c r="AS144" s="196"/>
      <c r="AT144" s="132" t="str">
        <f t="shared" si="179"/>
        <v/>
      </c>
      <c r="AU144" s="129">
        <f t="shared" si="180"/>
        <v>0</v>
      </c>
      <c r="AV144" s="130" t="str">
        <f t="shared" si="82"/>
        <v>-</v>
      </c>
      <c r="AW144" s="133">
        <f t="shared" si="192"/>
        <v>0</v>
      </c>
      <c r="AX144" s="134">
        <f t="shared" si="181"/>
        <v>0</v>
      </c>
    </row>
    <row r="145" spans="1:50" ht="18.75" hidden="1" customHeight="1" outlineLevel="1" x14ac:dyDescent="0.2">
      <c r="A145" s="218">
        <f t="shared" si="169"/>
        <v>127</v>
      </c>
      <c r="B145" s="170"/>
      <c r="C145" s="185"/>
      <c r="D145" s="184"/>
      <c r="E145" s="216">
        <f>IF($G145=0,0,VLOOKUP(C145,'Cover Sheet'!$D$10:$F$22,3,0))</f>
        <v>0</v>
      </c>
      <c r="F145" s="217"/>
      <c r="G145" s="35">
        <f t="shared" si="187"/>
        <v>0</v>
      </c>
      <c r="H145" s="152">
        <f>IF($G145=0,0,VLOOKUP(F145,'Cover Sheet'!$D$10:$F$34,3,0))</f>
        <v>0</v>
      </c>
      <c r="I145" s="191"/>
      <c r="J145" s="33">
        <f>IF(I145=0,0,VLOOKUP(I145,'Cover Sheet'!$L$10:$M$13,2,0))</f>
        <v>0</v>
      </c>
      <c r="K145" s="34">
        <f t="shared" si="170"/>
        <v>0</v>
      </c>
      <c r="L145" s="191"/>
      <c r="M145" s="33">
        <f>IF(L145=0,0,VLOOKUP(L145,'Cover Sheet'!$L$14:$M$34,2,0))</f>
        <v>0</v>
      </c>
      <c r="N145" s="34">
        <f t="shared" si="171"/>
        <v>0</v>
      </c>
      <c r="O145" s="173"/>
      <c r="P145" s="42">
        <f>IF(L145="",0,VLOOKUP(L145,'Cover Sheet'!$L$10:$O$34,4,0))</f>
        <v>0</v>
      </c>
      <c r="Q145" s="43" t="str">
        <f t="shared" si="182"/>
        <v>-</v>
      </c>
      <c r="R145" s="193"/>
      <c r="S145" s="33">
        <f>IF(R145=0,0,VLOOKUP(R145,'Cover Sheet'!$L$14:$M$34,2,0))</f>
        <v>0</v>
      </c>
      <c r="T145" s="44">
        <f t="shared" si="183"/>
        <v>0</v>
      </c>
      <c r="U145" s="212"/>
      <c r="V145" s="42">
        <f>IF(R145="",0,VLOOKUP(R145,'Cover Sheet'!$L$10:$O$34,4,0))</f>
        <v>0</v>
      </c>
      <c r="W145" s="45" t="str">
        <f t="shared" si="188"/>
        <v>-</v>
      </c>
      <c r="X145" s="108">
        <f>IF(C145=0,0,VLOOKUP(C145,'Cover Sheet'!$D$10:$G$22,4,0))</f>
        <v>0</v>
      </c>
      <c r="Y145" s="49">
        <f>IF(F145=0,0,VLOOKUP(F145,'Cover Sheet'!$D$10:$G$34,4,0))</f>
        <v>0</v>
      </c>
      <c r="Z145" s="46"/>
      <c r="AB145" s="128">
        <f t="shared" si="172"/>
        <v>0</v>
      </c>
      <c r="AC145" s="131">
        <f t="shared" si="24"/>
        <v>7.53</v>
      </c>
      <c r="AD145" s="130" t="str">
        <f t="shared" si="189"/>
        <v>-</v>
      </c>
      <c r="AE145" s="131" t="str">
        <f t="shared" si="193"/>
        <v>-</v>
      </c>
      <c r="AF145" s="132" t="str">
        <f t="shared" si="184"/>
        <v>-</v>
      </c>
      <c r="AG145" s="196"/>
      <c r="AH145" s="132" t="str">
        <f t="shared" si="174"/>
        <v/>
      </c>
      <c r="AI145" s="129">
        <f t="shared" si="190"/>
        <v>0</v>
      </c>
      <c r="AJ145" s="130" t="str">
        <f t="shared" si="81"/>
        <v>-</v>
      </c>
      <c r="AK145" s="133">
        <f t="shared" si="175"/>
        <v>0</v>
      </c>
      <c r="AL145" s="134">
        <f t="shared" si="176"/>
        <v>0</v>
      </c>
      <c r="AN145" s="128">
        <f t="shared" si="177"/>
        <v>0</v>
      </c>
      <c r="AO145" s="131">
        <f t="shared" si="26"/>
        <v>7.53</v>
      </c>
      <c r="AP145" s="130" t="str">
        <f t="shared" si="191"/>
        <v>-</v>
      </c>
      <c r="AQ145" s="131" t="str">
        <f t="shared" si="194"/>
        <v>-</v>
      </c>
      <c r="AR145" s="129" t="str">
        <f t="shared" si="178"/>
        <v>-</v>
      </c>
      <c r="AS145" s="196"/>
      <c r="AT145" s="132" t="str">
        <f t="shared" si="179"/>
        <v/>
      </c>
      <c r="AU145" s="129">
        <f t="shared" si="180"/>
        <v>0</v>
      </c>
      <c r="AV145" s="130" t="str">
        <f t="shared" si="82"/>
        <v>-</v>
      </c>
      <c r="AW145" s="133">
        <f t="shared" si="192"/>
        <v>0</v>
      </c>
      <c r="AX145" s="134">
        <f t="shared" si="181"/>
        <v>0</v>
      </c>
    </row>
    <row r="146" spans="1:50" ht="18" hidden="1" customHeight="1" outlineLevel="1" x14ac:dyDescent="0.2">
      <c r="A146" s="218">
        <f t="shared" si="169"/>
        <v>128</v>
      </c>
      <c r="B146" s="170"/>
      <c r="C146" s="186"/>
      <c r="D146" s="187"/>
      <c r="E146" s="216">
        <f>IF($G146=0,0,VLOOKUP(C146,'Cover Sheet'!$D$10:$F$22,3,0))</f>
        <v>0</v>
      </c>
      <c r="F146" s="217"/>
      <c r="G146" s="33">
        <f t="shared" si="187"/>
        <v>0</v>
      </c>
      <c r="H146" s="152">
        <f>IF($G146=0,0,VLOOKUP(F146,'Cover Sheet'!$D$10:$F$34,3,0))</f>
        <v>0</v>
      </c>
      <c r="I146" s="191"/>
      <c r="J146" s="33">
        <f>IF(I146=0,0,VLOOKUP(I146,'Cover Sheet'!$L$10:$M$13,2,0))</f>
        <v>0</v>
      </c>
      <c r="K146" s="34">
        <f t="shared" si="170"/>
        <v>0</v>
      </c>
      <c r="L146" s="191"/>
      <c r="M146" s="33">
        <f>IF(L146=0,0,VLOOKUP(L146,'Cover Sheet'!$L$14:$M$34,2,0))</f>
        <v>0</v>
      </c>
      <c r="N146" s="34">
        <f t="shared" si="171"/>
        <v>0</v>
      </c>
      <c r="O146" s="173"/>
      <c r="P146" s="42">
        <f>IF(L146="",0,VLOOKUP(L146,'Cover Sheet'!$L$10:$O$34,4,0))</f>
        <v>0</v>
      </c>
      <c r="Q146" s="43" t="str">
        <f t="shared" si="182"/>
        <v>-</v>
      </c>
      <c r="R146" s="193"/>
      <c r="S146" s="33">
        <f>IF(R146=0,0,VLOOKUP(R146,'Cover Sheet'!$L$14:$M$34,2,0))</f>
        <v>0</v>
      </c>
      <c r="T146" s="44">
        <f t="shared" si="183"/>
        <v>0</v>
      </c>
      <c r="U146" s="212"/>
      <c r="V146" s="42">
        <f>IF(R146="",0,VLOOKUP(R146,'Cover Sheet'!$L$10:$O$34,4,0))</f>
        <v>0</v>
      </c>
      <c r="W146" s="45" t="str">
        <f t="shared" si="188"/>
        <v>-</v>
      </c>
      <c r="X146" s="108">
        <f>IF(C146=0,0,VLOOKUP(C146,'Cover Sheet'!$D$10:$G$22,4,0))</f>
        <v>0</v>
      </c>
      <c r="Y146" s="49">
        <f>IF(F146=0,0,VLOOKUP(F146,'Cover Sheet'!$D$10:$G$34,4,0))</f>
        <v>0</v>
      </c>
      <c r="Z146" s="46"/>
      <c r="AB146" s="128">
        <f t="shared" si="172"/>
        <v>0</v>
      </c>
      <c r="AC146" s="131">
        <f t="shared" si="24"/>
        <v>7.53</v>
      </c>
      <c r="AD146" s="130" t="str">
        <f t="shared" si="189"/>
        <v>-</v>
      </c>
      <c r="AE146" s="131" t="str">
        <f t="shared" si="193"/>
        <v>-</v>
      </c>
      <c r="AF146" s="132" t="str">
        <f t="shared" si="184"/>
        <v>-</v>
      </c>
      <c r="AG146" s="196"/>
      <c r="AH146" s="132" t="str">
        <f t="shared" si="174"/>
        <v/>
      </c>
      <c r="AI146" s="129">
        <f t="shared" si="190"/>
        <v>0</v>
      </c>
      <c r="AJ146" s="130" t="str">
        <f t="shared" si="81"/>
        <v>-</v>
      </c>
      <c r="AK146" s="133">
        <f t="shared" si="175"/>
        <v>0</v>
      </c>
      <c r="AL146" s="134">
        <f t="shared" si="176"/>
        <v>0</v>
      </c>
      <c r="AN146" s="128">
        <f t="shared" si="177"/>
        <v>0</v>
      </c>
      <c r="AO146" s="131">
        <f t="shared" si="26"/>
        <v>7.53</v>
      </c>
      <c r="AP146" s="130" t="str">
        <f t="shared" si="191"/>
        <v>-</v>
      </c>
      <c r="AQ146" s="131" t="str">
        <f t="shared" si="194"/>
        <v>-</v>
      </c>
      <c r="AR146" s="129" t="str">
        <f t="shared" si="178"/>
        <v>-</v>
      </c>
      <c r="AS146" s="196"/>
      <c r="AT146" s="132" t="str">
        <f t="shared" si="179"/>
        <v/>
      </c>
      <c r="AU146" s="129">
        <f t="shared" si="180"/>
        <v>0</v>
      </c>
      <c r="AV146" s="130" t="str">
        <f t="shared" si="82"/>
        <v>-</v>
      </c>
      <c r="AW146" s="133">
        <f t="shared" si="192"/>
        <v>0</v>
      </c>
      <c r="AX146" s="134">
        <f t="shared" si="181"/>
        <v>0</v>
      </c>
    </row>
    <row r="147" spans="1:50" ht="18.95" hidden="1" customHeight="1" outlineLevel="1" x14ac:dyDescent="0.2">
      <c r="A147" s="218">
        <f t="shared" si="169"/>
        <v>129</v>
      </c>
      <c r="B147" s="170"/>
      <c r="C147" s="185"/>
      <c r="D147" s="184"/>
      <c r="E147" s="216">
        <f>IF($G147=0,0,VLOOKUP(C147,'Cover Sheet'!$D$10:$F$22,3,0))</f>
        <v>0</v>
      </c>
      <c r="F147" s="217"/>
      <c r="G147" s="35">
        <f t="shared" si="187"/>
        <v>0</v>
      </c>
      <c r="H147" s="152">
        <f>IF($G147=0,0,VLOOKUP(F147,'Cover Sheet'!$D$10:$F$34,3,0))</f>
        <v>0</v>
      </c>
      <c r="I147" s="191"/>
      <c r="J147" s="33">
        <f>IF(I147=0,0,VLOOKUP(I147,'Cover Sheet'!$L$10:$M$13,2,0))</f>
        <v>0</v>
      </c>
      <c r="K147" s="34">
        <f t="shared" si="170"/>
        <v>0</v>
      </c>
      <c r="L147" s="191"/>
      <c r="M147" s="33">
        <f>IF(L147=0,0,VLOOKUP(L147,'Cover Sheet'!$L$14:$M$34,2,0))</f>
        <v>0</v>
      </c>
      <c r="N147" s="34">
        <f t="shared" si="171"/>
        <v>0</v>
      </c>
      <c r="O147" s="173"/>
      <c r="P147" s="42">
        <f>IF(L147="",0,VLOOKUP(L147,'Cover Sheet'!$L$10:$O$34,4,0))</f>
        <v>0</v>
      </c>
      <c r="Q147" s="43" t="str">
        <f t="shared" si="182"/>
        <v>-</v>
      </c>
      <c r="R147" s="193"/>
      <c r="S147" s="33">
        <f>IF(R147=0,0,VLOOKUP(R147,'Cover Sheet'!$L$14:$M$34,2,0))</f>
        <v>0</v>
      </c>
      <c r="T147" s="44">
        <f t="shared" si="183"/>
        <v>0</v>
      </c>
      <c r="U147" s="212"/>
      <c r="V147" s="42">
        <f>IF(R147="",0,VLOOKUP(R147,'Cover Sheet'!$L$10:$O$34,4,0))</f>
        <v>0</v>
      </c>
      <c r="W147" s="45" t="str">
        <f t="shared" si="188"/>
        <v>-</v>
      </c>
      <c r="X147" s="108">
        <f>IF(C147=0,0,VLOOKUP(C147,'Cover Sheet'!$D$10:$G$22,4,0))</f>
        <v>0</v>
      </c>
      <c r="Y147" s="49">
        <f>IF(F147=0,0,VLOOKUP(F147,'Cover Sheet'!$D$10:$G$34,4,0))</f>
        <v>0</v>
      </c>
      <c r="Z147" s="46"/>
      <c r="AB147" s="128">
        <f t="shared" si="172"/>
        <v>0</v>
      </c>
      <c r="AC147" s="131">
        <f t="shared" si="24"/>
        <v>7.53</v>
      </c>
      <c r="AD147" s="130" t="str">
        <f t="shared" si="189"/>
        <v>-</v>
      </c>
      <c r="AE147" s="131" t="str">
        <f t="shared" si="193"/>
        <v>-</v>
      </c>
      <c r="AF147" s="132" t="str">
        <f t="shared" si="184"/>
        <v>-</v>
      </c>
      <c r="AG147" s="196"/>
      <c r="AH147" s="132" t="str">
        <f t="shared" si="174"/>
        <v/>
      </c>
      <c r="AI147" s="129">
        <f t="shared" si="190"/>
        <v>0</v>
      </c>
      <c r="AJ147" s="130" t="str">
        <f t="shared" si="81"/>
        <v>-</v>
      </c>
      <c r="AK147" s="133">
        <f t="shared" si="175"/>
        <v>0</v>
      </c>
      <c r="AL147" s="134">
        <f t="shared" si="176"/>
        <v>0</v>
      </c>
      <c r="AN147" s="128">
        <f t="shared" si="177"/>
        <v>0</v>
      </c>
      <c r="AO147" s="131">
        <f t="shared" si="26"/>
        <v>7.53</v>
      </c>
      <c r="AP147" s="130" t="str">
        <f t="shared" si="191"/>
        <v>-</v>
      </c>
      <c r="AQ147" s="131" t="str">
        <f t="shared" si="194"/>
        <v>-</v>
      </c>
      <c r="AR147" s="129" t="str">
        <f t="shared" si="178"/>
        <v>-</v>
      </c>
      <c r="AS147" s="196"/>
      <c r="AT147" s="132" t="str">
        <f t="shared" si="179"/>
        <v/>
      </c>
      <c r="AU147" s="129">
        <f t="shared" si="180"/>
        <v>0</v>
      </c>
      <c r="AV147" s="130" t="str">
        <f t="shared" si="82"/>
        <v>-</v>
      </c>
      <c r="AW147" s="133">
        <f t="shared" si="192"/>
        <v>0</v>
      </c>
      <c r="AX147" s="134">
        <f t="shared" si="181"/>
        <v>0</v>
      </c>
    </row>
    <row r="148" spans="1:50" ht="18.95" hidden="1" customHeight="1" outlineLevel="1" x14ac:dyDescent="0.2">
      <c r="A148" s="218">
        <f t="shared" si="169"/>
        <v>130</v>
      </c>
      <c r="B148" s="170"/>
      <c r="C148" s="185"/>
      <c r="D148" s="184"/>
      <c r="E148" s="216">
        <f>IF($G148=0,0,VLOOKUP(C148,'Cover Sheet'!$D$10:$F$22,3,0))</f>
        <v>0</v>
      </c>
      <c r="F148" s="217"/>
      <c r="G148" s="35">
        <f t="shared" si="187"/>
        <v>0</v>
      </c>
      <c r="H148" s="152">
        <f>IF($G148=0,0,VLOOKUP(F148,'Cover Sheet'!$D$10:$F$34,3,0))</f>
        <v>0</v>
      </c>
      <c r="I148" s="191"/>
      <c r="J148" s="33">
        <f>IF(I148=0,0,VLOOKUP(I148,'Cover Sheet'!$L$10:$M$13,2,0))</f>
        <v>0</v>
      </c>
      <c r="K148" s="34">
        <f t="shared" si="170"/>
        <v>0</v>
      </c>
      <c r="L148" s="191"/>
      <c r="M148" s="33">
        <f>IF(L148=0,0,VLOOKUP(L148,'Cover Sheet'!$L$14:$M$34,2,0))</f>
        <v>0</v>
      </c>
      <c r="N148" s="34">
        <f t="shared" si="171"/>
        <v>0</v>
      </c>
      <c r="O148" s="173"/>
      <c r="P148" s="42">
        <f>IF(L148="",0,VLOOKUP(L148,'Cover Sheet'!$L$10:$O$34,4,0))</f>
        <v>0</v>
      </c>
      <c r="Q148" s="43" t="str">
        <f t="shared" si="182"/>
        <v>-</v>
      </c>
      <c r="R148" s="193"/>
      <c r="S148" s="33">
        <f>IF(R148=0,0,VLOOKUP(R148,'Cover Sheet'!$L$14:$M$34,2,0))</f>
        <v>0</v>
      </c>
      <c r="T148" s="44">
        <f t="shared" si="183"/>
        <v>0</v>
      </c>
      <c r="U148" s="212"/>
      <c r="V148" s="42">
        <f>IF(R148="",0,VLOOKUP(R148,'Cover Sheet'!$L$10:$O$34,4,0))</f>
        <v>0</v>
      </c>
      <c r="W148" s="45" t="str">
        <f t="shared" si="188"/>
        <v>-</v>
      </c>
      <c r="X148" s="108">
        <f>IF(C148=0,0,VLOOKUP(C148,'Cover Sheet'!$D$10:$G$22,4,0))</f>
        <v>0</v>
      </c>
      <c r="Y148" s="49">
        <f>IF(F148=0,0,VLOOKUP(F148,'Cover Sheet'!$D$10:$G$34,4,0))</f>
        <v>0</v>
      </c>
      <c r="Z148" s="46"/>
      <c r="AB148" s="128">
        <f t="shared" si="172"/>
        <v>0</v>
      </c>
      <c r="AC148" s="131">
        <f t="shared" si="24"/>
        <v>7.53</v>
      </c>
      <c r="AD148" s="130" t="str">
        <f t="shared" si="189"/>
        <v>-</v>
      </c>
      <c r="AE148" s="131" t="str">
        <f t="shared" si="193"/>
        <v>-</v>
      </c>
      <c r="AF148" s="132" t="str">
        <f t="shared" si="184"/>
        <v>-</v>
      </c>
      <c r="AG148" s="196"/>
      <c r="AH148" s="132" t="str">
        <f t="shared" si="174"/>
        <v/>
      </c>
      <c r="AI148" s="129">
        <f t="shared" si="190"/>
        <v>0</v>
      </c>
      <c r="AJ148" s="130" t="str">
        <f t="shared" ref="AJ148:AJ211" si="195">IF(AB148=0,"-",IF(AE148-AI148&lt;0,0,AE148-AI148))</f>
        <v>-</v>
      </c>
      <c r="AK148" s="133">
        <f t="shared" si="175"/>
        <v>0</v>
      </c>
      <c r="AL148" s="134">
        <f t="shared" si="176"/>
        <v>0</v>
      </c>
      <c r="AN148" s="128">
        <f t="shared" si="177"/>
        <v>0</v>
      </c>
      <c r="AO148" s="131">
        <f t="shared" si="26"/>
        <v>7.53</v>
      </c>
      <c r="AP148" s="130" t="str">
        <f t="shared" si="191"/>
        <v>-</v>
      </c>
      <c r="AQ148" s="131" t="str">
        <f t="shared" si="194"/>
        <v>-</v>
      </c>
      <c r="AR148" s="129" t="str">
        <f t="shared" si="178"/>
        <v>-</v>
      </c>
      <c r="AS148" s="196"/>
      <c r="AT148" s="132" t="str">
        <f t="shared" si="179"/>
        <v/>
      </c>
      <c r="AU148" s="129">
        <f t="shared" si="180"/>
        <v>0</v>
      </c>
      <c r="AV148" s="130" t="str">
        <f t="shared" ref="AV148:AV211" si="196">IF(AN148=0,"-",IF(AQ148-AU148&lt;0,0,AQ148-AU148))</f>
        <v>-</v>
      </c>
      <c r="AW148" s="133">
        <f t="shared" si="192"/>
        <v>0</v>
      </c>
      <c r="AX148" s="134">
        <f t="shared" si="181"/>
        <v>0</v>
      </c>
    </row>
    <row r="149" spans="1:50" ht="18" hidden="1" customHeight="1" outlineLevel="1" x14ac:dyDescent="0.2">
      <c r="A149" s="218">
        <f t="shared" si="169"/>
        <v>131</v>
      </c>
      <c r="B149" s="170"/>
      <c r="C149" s="185"/>
      <c r="D149" s="184"/>
      <c r="E149" s="216">
        <f>IF($G149=0,0,VLOOKUP(C149,'Cover Sheet'!$D$10:$F$22,3,0))</f>
        <v>0</v>
      </c>
      <c r="F149" s="217"/>
      <c r="G149" s="35">
        <f t="shared" si="187"/>
        <v>0</v>
      </c>
      <c r="H149" s="152">
        <f>IF($G149=0,0,VLOOKUP(F149,'Cover Sheet'!$D$10:$F$34,3,0))</f>
        <v>0</v>
      </c>
      <c r="I149" s="191"/>
      <c r="J149" s="33">
        <f>IF(I149=0,0,VLOOKUP(I149,'Cover Sheet'!$L$10:$M$13,2,0))</f>
        <v>0</v>
      </c>
      <c r="K149" s="34">
        <f t="shared" si="170"/>
        <v>0</v>
      </c>
      <c r="L149" s="191"/>
      <c r="M149" s="33">
        <f>IF(L149=0,0,VLOOKUP(L149,'Cover Sheet'!$L$14:$M$34,2,0))</f>
        <v>0</v>
      </c>
      <c r="N149" s="34">
        <f t="shared" si="171"/>
        <v>0</v>
      </c>
      <c r="O149" s="173"/>
      <c r="P149" s="42">
        <f>IF(L149="",0,VLOOKUP(L149,'Cover Sheet'!$L$10:$O$34,4,0))</f>
        <v>0</v>
      </c>
      <c r="Q149" s="43" t="str">
        <f t="shared" si="182"/>
        <v>-</v>
      </c>
      <c r="R149" s="193"/>
      <c r="S149" s="33">
        <f>IF(R149=0,0,VLOOKUP(R149,'Cover Sheet'!$L$14:$M$34,2,0))</f>
        <v>0</v>
      </c>
      <c r="T149" s="44">
        <f t="shared" si="183"/>
        <v>0</v>
      </c>
      <c r="U149" s="212"/>
      <c r="V149" s="42">
        <f>IF(R149="",0,VLOOKUP(R149,'Cover Sheet'!$L$10:$O$34,4,0))</f>
        <v>0</v>
      </c>
      <c r="W149" s="45" t="str">
        <f t="shared" si="188"/>
        <v>-</v>
      </c>
      <c r="X149" s="108">
        <f>IF(C149=0,0,VLOOKUP(C149,'Cover Sheet'!$D$10:$G$22,4,0))</f>
        <v>0</v>
      </c>
      <c r="Y149" s="49">
        <f>IF(F149=0,0,VLOOKUP(F149,'Cover Sheet'!$D$10:$G$34,4,0))</f>
        <v>0</v>
      </c>
      <c r="Z149" s="46"/>
      <c r="AB149" s="128">
        <f t="shared" si="172"/>
        <v>0</v>
      </c>
      <c r="AC149" s="131">
        <f t="shared" si="24"/>
        <v>7.53</v>
      </c>
      <c r="AD149" s="130" t="str">
        <f t="shared" si="189"/>
        <v>-</v>
      </c>
      <c r="AE149" s="131" t="str">
        <f>IF(AB149=0,"-",(AC149-0.2*AD149)^2/(AC149+0.8*AD149))</f>
        <v>-</v>
      </c>
      <c r="AF149" s="132" t="str">
        <f t="shared" si="184"/>
        <v>-</v>
      </c>
      <c r="AG149" s="196"/>
      <c r="AH149" s="132" t="str">
        <f t="shared" si="174"/>
        <v/>
      </c>
      <c r="AI149" s="129">
        <f t="shared" si="190"/>
        <v>0</v>
      </c>
      <c r="AJ149" s="130" t="str">
        <f t="shared" si="195"/>
        <v>-</v>
      </c>
      <c r="AK149" s="133">
        <f t="shared" si="175"/>
        <v>0</v>
      </c>
      <c r="AL149" s="134">
        <f t="shared" si="176"/>
        <v>0</v>
      </c>
      <c r="AN149" s="128">
        <f t="shared" si="177"/>
        <v>0</v>
      </c>
      <c r="AO149" s="131">
        <f t="shared" si="26"/>
        <v>7.53</v>
      </c>
      <c r="AP149" s="130" t="str">
        <f t="shared" si="191"/>
        <v>-</v>
      </c>
      <c r="AQ149" s="131" t="str">
        <f>IF(AN149=0,"-",(AO149-0.2*AP149)^2/(AO149+0.8*AP149))</f>
        <v>-</v>
      </c>
      <c r="AR149" s="129" t="str">
        <f t="shared" si="178"/>
        <v>-</v>
      </c>
      <c r="AS149" s="196"/>
      <c r="AT149" s="132" t="str">
        <f t="shared" si="179"/>
        <v/>
      </c>
      <c r="AU149" s="129">
        <f t="shared" si="180"/>
        <v>0</v>
      </c>
      <c r="AV149" s="130" t="str">
        <f t="shared" si="196"/>
        <v>-</v>
      </c>
      <c r="AW149" s="133">
        <f t="shared" si="192"/>
        <v>0</v>
      </c>
      <c r="AX149" s="134">
        <f t="shared" si="181"/>
        <v>0</v>
      </c>
    </row>
    <row r="150" spans="1:50" ht="18" hidden="1" customHeight="1" outlineLevel="1" x14ac:dyDescent="0.2">
      <c r="A150" s="218">
        <f t="shared" si="169"/>
        <v>132</v>
      </c>
      <c r="B150" s="170"/>
      <c r="C150" s="185"/>
      <c r="D150" s="184"/>
      <c r="E150" s="216">
        <f>IF($G150=0,0,VLOOKUP(C150,'Cover Sheet'!$D$10:$F$22,3,0))</f>
        <v>0</v>
      </c>
      <c r="F150" s="217"/>
      <c r="G150" s="35">
        <f t="shared" si="187"/>
        <v>0</v>
      </c>
      <c r="H150" s="152">
        <f>IF($G150=0,0,VLOOKUP(F150,'Cover Sheet'!$D$10:$F$34,3,0))</f>
        <v>0</v>
      </c>
      <c r="I150" s="191"/>
      <c r="J150" s="33">
        <f>IF(I150=0,0,VLOOKUP(I150,'Cover Sheet'!$L$10:$M$13,2,0))</f>
        <v>0</v>
      </c>
      <c r="K150" s="34">
        <f t="shared" si="170"/>
        <v>0</v>
      </c>
      <c r="L150" s="191"/>
      <c r="M150" s="33">
        <f>IF(L150=0,0,VLOOKUP(L150,'Cover Sheet'!$L$14:$M$34,2,0))</f>
        <v>0</v>
      </c>
      <c r="N150" s="34">
        <f t="shared" si="171"/>
        <v>0</v>
      </c>
      <c r="O150" s="173"/>
      <c r="P150" s="42">
        <f>IF(L150="",0,VLOOKUP(L150,'Cover Sheet'!$L$10:$O$34,4,0))</f>
        <v>0</v>
      </c>
      <c r="Q150" s="43" t="str">
        <f t="shared" si="182"/>
        <v>-</v>
      </c>
      <c r="R150" s="193"/>
      <c r="S150" s="33">
        <f>IF(R150=0,0,VLOOKUP(R150,'Cover Sheet'!$L$14:$M$34,2,0))</f>
        <v>0</v>
      </c>
      <c r="T150" s="44">
        <f t="shared" si="183"/>
        <v>0</v>
      </c>
      <c r="U150" s="212"/>
      <c r="V150" s="42">
        <f>IF(R150="",0,VLOOKUP(R150,'Cover Sheet'!$L$10:$O$34,4,0))</f>
        <v>0</v>
      </c>
      <c r="W150" s="45" t="str">
        <f t="shared" si="188"/>
        <v>-</v>
      </c>
      <c r="X150" s="108">
        <f>IF(C150=0,0,VLOOKUP(C150,'Cover Sheet'!$D$10:$G$22,4,0))</f>
        <v>0</v>
      </c>
      <c r="Y150" s="49">
        <f>IF(F150=0,0,VLOOKUP(F150,'Cover Sheet'!$D$10:$G$34,4,0))</f>
        <v>0</v>
      </c>
      <c r="Z150" s="46"/>
      <c r="AB150" s="128">
        <f t="shared" si="172"/>
        <v>0</v>
      </c>
      <c r="AC150" s="131">
        <f t="shared" si="24"/>
        <v>7.53</v>
      </c>
      <c r="AD150" s="130" t="str">
        <f t="shared" si="189"/>
        <v>-</v>
      </c>
      <c r="AE150" s="131" t="str">
        <f t="shared" ref="AE150:AE156" si="197">IF(AB150=0,"-",(AC150-0.2*AD150)^2/(AC150+0.8*AD150))</f>
        <v>-</v>
      </c>
      <c r="AF150" s="132" t="str">
        <f t="shared" si="184"/>
        <v>-</v>
      </c>
      <c r="AG150" s="196"/>
      <c r="AH150" s="132" t="str">
        <f t="shared" si="174"/>
        <v/>
      </c>
      <c r="AI150" s="129">
        <f t="shared" si="190"/>
        <v>0</v>
      </c>
      <c r="AJ150" s="130" t="str">
        <f t="shared" si="195"/>
        <v>-</v>
      </c>
      <c r="AK150" s="133">
        <f t="shared" si="175"/>
        <v>0</v>
      </c>
      <c r="AL150" s="134">
        <f t="shared" si="176"/>
        <v>0</v>
      </c>
      <c r="AN150" s="128">
        <f t="shared" si="177"/>
        <v>0</v>
      </c>
      <c r="AO150" s="131">
        <f t="shared" si="26"/>
        <v>7.53</v>
      </c>
      <c r="AP150" s="130" t="str">
        <f t="shared" si="191"/>
        <v>-</v>
      </c>
      <c r="AQ150" s="131" t="str">
        <f t="shared" ref="AQ150:AQ156" si="198">IF(AN150=0,"-",(AO150-0.2*AP150)^2/(AO150+0.8*AP150))</f>
        <v>-</v>
      </c>
      <c r="AR150" s="129" t="str">
        <f t="shared" si="178"/>
        <v>-</v>
      </c>
      <c r="AS150" s="196"/>
      <c r="AT150" s="132" t="str">
        <f t="shared" si="179"/>
        <v/>
      </c>
      <c r="AU150" s="129">
        <f t="shared" si="180"/>
        <v>0</v>
      </c>
      <c r="AV150" s="130" t="str">
        <f t="shared" si="196"/>
        <v>-</v>
      </c>
      <c r="AW150" s="133">
        <f t="shared" si="192"/>
        <v>0</v>
      </c>
      <c r="AX150" s="134">
        <f t="shared" si="181"/>
        <v>0</v>
      </c>
    </row>
    <row r="151" spans="1:50" ht="18.75" hidden="1" customHeight="1" outlineLevel="1" x14ac:dyDescent="0.2">
      <c r="A151" s="218">
        <f t="shared" si="169"/>
        <v>133</v>
      </c>
      <c r="B151" s="170"/>
      <c r="C151" s="185"/>
      <c r="D151" s="184"/>
      <c r="E151" s="216">
        <f>IF($G151=0,0,VLOOKUP(C151,'Cover Sheet'!$D$10:$F$22,3,0))</f>
        <v>0</v>
      </c>
      <c r="F151" s="217"/>
      <c r="G151" s="35">
        <f t="shared" si="187"/>
        <v>0</v>
      </c>
      <c r="H151" s="152">
        <f>IF($G151=0,0,VLOOKUP(F151,'Cover Sheet'!$D$10:$F$34,3,0))</f>
        <v>0</v>
      </c>
      <c r="I151" s="191"/>
      <c r="J151" s="33">
        <f>IF(I151=0,0,VLOOKUP(I151,'Cover Sheet'!$L$10:$M$13,2,0))</f>
        <v>0</v>
      </c>
      <c r="K151" s="34">
        <f t="shared" si="170"/>
        <v>0</v>
      </c>
      <c r="L151" s="191"/>
      <c r="M151" s="33">
        <f>IF(L151=0,0,VLOOKUP(L151,'Cover Sheet'!$L$14:$M$34,2,0))</f>
        <v>0</v>
      </c>
      <c r="N151" s="34">
        <f t="shared" si="171"/>
        <v>0</v>
      </c>
      <c r="O151" s="173"/>
      <c r="P151" s="42">
        <f>IF(L151="",0,VLOOKUP(L151,'Cover Sheet'!$L$10:$O$34,4,0))</f>
        <v>0</v>
      </c>
      <c r="Q151" s="43" t="str">
        <f t="shared" si="182"/>
        <v>-</v>
      </c>
      <c r="R151" s="193"/>
      <c r="S151" s="33">
        <f>IF(R151=0,0,VLOOKUP(R151,'Cover Sheet'!$L$14:$M$34,2,0))</f>
        <v>0</v>
      </c>
      <c r="T151" s="44">
        <f t="shared" si="183"/>
        <v>0</v>
      </c>
      <c r="U151" s="212"/>
      <c r="V151" s="42">
        <f>IF(R151="",0,VLOOKUP(R151,'Cover Sheet'!$L$10:$O$34,4,0))</f>
        <v>0</v>
      </c>
      <c r="W151" s="45" t="str">
        <f t="shared" si="188"/>
        <v>-</v>
      </c>
      <c r="X151" s="108">
        <f>IF(C151=0,0,VLOOKUP(C151,'Cover Sheet'!$D$10:$G$22,4,0))</f>
        <v>0</v>
      </c>
      <c r="Y151" s="49">
        <f>IF(F151=0,0,VLOOKUP(F151,'Cover Sheet'!$D$10:$G$34,4,0))</f>
        <v>0</v>
      </c>
      <c r="Z151" s="46"/>
      <c r="AB151" s="128">
        <f t="shared" si="172"/>
        <v>0</v>
      </c>
      <c r="AC151" s="131">
        <f t="shared" si="24"/>
        <v>7.53</v>
      </c>
      <c r="AD151" s="130" t="str">
        <f t="shared" si="189"/>
        <v>-</v>
      </c>
      <c r="AE151" s="131" t="str">
        <f t="shared" si="197"/>
        <v>-</v>
      </c>
      <c r="AF151" s="132" t="str">
        <f t="shared" si="184"/>
        <v>-</v>
      </c>
      <c r="AG151" s="196"/>
      <c r="AH151" s="132" t="str">
        <f t="shared" si="174"/>
        <v/>
      </c>
      <c r="AI151" s="129">
        <f t="shared" si="190"/>
        <v>0</v>
      </c>
      <c r="AJ151" s="130" t="str">
        <f t="shared" si="195"/>
        <v>-</v>
      </c>
      <c r="AK151" s="133">
        <f t="shared" si="175"/>
        <v>0</v>
      </c>
      <c r="AL151" s="134">
        <f t="shared" si="176"/>
        <v>0</v>
      </c>
      <c r="AN151" s="128">
        <f t="shared" si="177"/>
        <v>0</v>
      </c>
      <c r="AO151" s="131">
        <f t="shared" si="26"/>
        <v>7.53</v>
      </c>
      <c r="AP151" s="130" t="str">
        <f t="shared" si="191"/>
        <v>-</v>
      </c>
      <c r="AQ151" s="131" t="str">
        <f t="shared" si="198"/>
        <v>-</v>
      </c>
      <c r="AR151" s="129" t="str">
        <f t="shared" si="178"/>
        <v>-</v>
      </c>
      <c r="AS151" s="196"/>
      <c r="AT151" s="132" t="str">
        <f t="shared" si="179"/>
        <v/>
      </c>
      <c r="AU151" s="129">
        <f t="shared" si="180"/>
        <v>0</v>
      </c>
      <c r="AV151" s="130" t="str">
        <f t="shared" si="196"/>
        <v>-</v>
      </c>
      <c r="AW151" s="133">
        <f t="shared" si="192"/>
        <v>0</v>
      </c>
      <c r="AX151" s="134">
        <f t="shared" si="181"/>
        <v>0</v>
      </c>
    </row>
    <row r="152" spans="1:50" ht="18" customHeight="1" collapsed="1" x14ac:dyDescent="0.2">
      <c r="A152" s="218">
        <f t="shared" si="169"/>
        <v>134</v>
      </c>
      <c r="B152" s="170"/>
      <c r="C152" s="185"/>
      <c r="D152" s="184"/>
      <c r="E152" s="216">
        <f>IF($G152=0,0,VLOOKUP(C152,'Cover Sheet'!$D$10:$F$22,3,0))</f>
        <v>0</v>
      </c>
      <c r="F152" s="217"/>
      <c r="G152" s="35">
        <f t="shared" si="187"/>
        <v>0</v>
      </c>
      <c r="H152" s="152">
        <f>IF($G152=0,0,VLOOKUP(F152,'Cover Sheet'!$D$10:$F$34,3,0))</f>
        <v>0</v>
      </c>
      <c r="I152" s="191"/>
      <c r="J152" s="33">
        <f>IF(I152=0,0,VLOOKUP(I152,'Cover Sheet'!$L$10:$M$13,2,0))</f>
        <v>0</v>
      </c>
      <c r="K152" s="34">
        <f t="shared" si="170"/>
        <v>0</v>
      </c>
      <c r="L152" s="191"/>
      <c r="M152" s="33">
        <f>IF(L152=0,0,VLOOKUP(L152,'Cover Sheet'!$L$14:$M$34,2,0))</f>
        <v>0</v>
      </c>
      <c r="N152" s="34">
        <f t="shared" si="171"/>
        <v>0</v>
      </c>
      <c r="O152" s="173"/>
      <c r="P152" s="42">
        <f>IF(L152="",0,VLOOKUP(L152,'Cover Sheet'!$L$10:$O$34,4,0))</f>
        <v>0</v>
      </c>
      <c r="Q152" s="43" t="str">
        <f t="shared" si="182"/>
        <v>-</v>
      </c>
      <c r="R152" s="193"/>
      <c r="S152" s="33">
        <f>IF(R152=0,0,VLOOKUP(R152,'Cover Sheet'!$L$14:$M$34,2,0))</f>
        <v>0</v>
      </c>
      <c r="T152" s="44">
        <f t="shared" si="183"/>
        <v>0</v>
      </c>
      <c r="U152" s="212"/>
      <c r="V152" s="42">
        <f>IF(R152="",0,VLOOKUP(R152,'Cover Sheet'!$L$10:$O$34,4,0))</f>
        <v>0</v>
      </c>
      <c r="W152" s="45" t="str">
        <f t="shared" si="188"/>
        <v>-</v>
      </c>
      <c r="X152" s="108">
        <f>IF(C152=0,0,VLOOKUP(C152,'Cover Sheet'!$D$10:$G$22,4,0))</f>
        <v>0</v>
      </c>
      <c r="Y152" s="49">
        <f>IF(F152=0,0,VLOOKUP(F152,'Cover Sheet'!$D$10:$G$34,4,0))</f>
        <v>0</v>
      </c>
      <c r="Z152" s="46"/>
      <c r="AB152" s="128">
        <f t="shared" si="172"/>
        <v>0</v>
      </c>
      <c r="AC152" s="131">
        <f t="shared" si="24"/>
        <v>7.53</v>
      </c>
      <c r="AD152" s="130" t="str">
        <f t="shared" si="189"/>
        <v>-</v>
      </c>
      <c r="AE152" s="131" t="str">
        <f t="shared" si="197"/>
        <v>-</v>
      </c>
      <c r="AF152" s="132" t="str">
        <f t="shared" si="184"/>
        <v>-</v>
      </c>
      <c r="AG152" s="196"/>
      <c r="AH152" s="132" t="str">
        <f t="shared" si="174"/>
        <v/>
      </c>
      <c r="AI152" s="129">
        <f t="shared" si="190"/>
        <v>0</v>
      </c>
      <c r="AJ152" s="130" t="str">
        <f t="shared" si="195"/>
        <v>-</v>
      </c>
      <c r="AK152" s="133">
        <f t="shared" si="175"/>
        <v>0</v>
      </c>
      <c r="AL152" s="134">
        <f t="shared" si="176"/>
        <v>0</v>
      </c>
      <c r="AN152" s="128">
        <f t="shared" si="177"/>
        <v>0</v>
      </c>
      <c r="AO152" s="131">
        <f t="shared" si="26"/>
        <v>7.53</v>
      </c>
      <c r="AP152" s="130" t="str">
        <f t="shared" si="191"/>
        <v>-</v>
      </c>
      <c r="AQ152" s="131" t="str">
        <f t="shared" si="198"/>
        <v>-</v>
      </c>
      <c r="AR152" s="129" t="str">
        <f t="shared" si="178"/>
        <v>-</v>
      </c>
      <c r="AS152" s="196"/>
      <c r="AT152" s="132" t="str">
        <f t="shared" si="179"/>
        <v/>
      </c>
      <c r="AU152" s="129">
        <f t="shared" si="180"/>
        <v>0</v>
      </c>
      <c r="AV152" s="130" t="str">
        <f t="shared" si="196"/>
        <v>-</v>
      </c>
      <c r="AW152" s="133">
        <f t="shared" si="192"/>
        <v>0</v>
      </c>
      <c r="AX152" s="134">
        <f t="shared" si="181"/>
        <v>0</v>
      </c>
    </row>
    <row r="153" spans="1:50" ht="18.75" hidden="1" customHeight="1" outlineLevel="1" x14ac:dyDescent="0.2">
      <c r="A153" s="218">
        <f t="shared" si="169"/>
        <v>135</v>
      </c>
      <c r="B153" s="170"/>
      <c r="C153" s="185"/>
      <c r="D153" s="184"/>
      <c r="E153" s="216">
        <f>IF($G153=0,0,VLOOKUP(C153,'Cover Sheet'!$D$10:$F$22,3,0))</f>
        <v>0</v>
      </c>
      <c r="F153" s="217"/>
      <c r="G153" s="35">
        <f t="shared" si="187"/>
        <v>0</v>
      </c>
      <c r="H153" s="152">
        <f>IF($G153=0,0,VLOOKUP(F153,'Cover Sheet'!$D$10:$F$34,3,0))</f>
        <v>0</v>
      </c>
      <c r="I153" s="191"/>
      <c r="J153" s="33">
        <f>IF(I153=0,0,VLOOKUP(I153,'Cover Sheet'!$L$10:$M$13,2,0))</f>
        <v>0</v>
      </c>
      <c r="K153" s="34">
        <f t="shared" si="170"/>
        <v>0</v>
      </c>
      <c r="L153" s="191"/>
      <c r="M153" s="33">
        <f>IF(L153=0,0,VLOOKUP(L153,'Cover Sheet'!$L$14:$M$34,2,0))</f>
        <v>0</v>
      </c>
      <c r="N153" s="34">
        <f t="shared" si="171"/>
        <v>0</v>
      </c>
      <c r="O153" s="173"/>
      <c r="P153" s="42">
        <f>IF(L153="",0,VLOOKUP(L153,'Cover Sheet'!$L$10:$O$34,4,0))</f>
        <v>0</v>
      </c>
      <c r="Q153" s="43" t="str">
        <f t="shared" si="182"/>
        <v>-</v>
      </c>
      <c r="R153" s="193"/>
      <c r="S153" s="33">
        <f>IF(R153=0,0,VLOOKUP(R153,'Cover Sheet'!$L$14:$M$34,2,0))</f>
        <v>0</v>
      </c>
      <c r="T153" s="44">
        <f t="shared" si="183"/>
        <v>0</v>
      </c>
      <c r="U153" s="212"/>
      <c r="V153" s="42">
        <f>IF(R153="",0,VLOOKUP(R153,'Cover Sheet'!$L$10:$O$34,4,0))</f>
        <v>0</v>
      </c>
      <c r="W153" s="45" t="str">
        <f t="shared" si="188"/>
        <v>-</v>
      </c>
      <c r="X153" s="108">
        <f>IF(C153=0,0,VLOOKUP(C153,'Cover Sheet'!$D$10:$G$22,4,0))</f>
        <v>0</v>
      </c>
      <c r="Y153" s="49">
        <f>IF(F153=0,0,VLOOKUP(F153,'Cover Sheet'!$D$10:$G$34,4,0))</f>
        <v>0</v>
      </c>
      <c r="Z153" s="46"/>
      <c r="AB153" s="128">
        <f t="shared" si="172"/>
        <v>0</v>
      </c>
      <c r="AC153" s="131">
        <f t="shared" si="24"/>
        <v>7.53</v>
      </c>
      <c r="AD153" s="130" t="str">
        <f t="shared" si="189"/>
        <v>-</v>
      </c>
      <c r="AE153" s="131" t="str">
        <f t="shared" si="197"/>
        <v>-</v>
      </c>
      <c r="AF153" s="132" t="str">
        <f t="shared" si="184"/>
        <v>-</v>
      </c>
      <c r="AG153" s="196"/>
      <c r="AH153" s="132" t="str">
        <f t="shared" si="174"/>
        <v/>
      </c>
      <c r="AI153" s="129">
        <f t="shared" si="190"/>
        <v>0</v>
      </c>
      <c r="AJ153" s="130" t="str">
        <f t="shared" si="195"/>
        <v>-</v>
      </c>
      <c r="AK153" s="133">
        <f t="shared" si="175"/>
        <v>0</v>
      </c>
      <c r="AL153" s="134">
        <f t="shared" si="176"/>
        <v>0</v>
      </c>
      <c r="AN153" s="128">
        <f t="shared" si="177"/>
        <v>0</v>
      </c>
      <c r="AO153" s="131">
        <f t="shared" si="26"/>
        <v>7.53</v>
      </c>
      <c r="AP153" s="130" t="str">
        <f t="shared" si="191"/>
        <v>-</v>
      </c>
      <c r="AQ153" s="131" t="str">
        <f t="shared" si="198"/>
        <v>-</v>
      </c>
      <c r="AR153" s="129" t="str">
        <f t="shared" si="178"/>
        <v>-</v>
      </c>
      <c r="AS153" s="196"/>
      <c r="AT153" s="132" t="str">
        <f t="shared" si="179"/>
        <v/>
      </c>
      <c r="AU153" s="129">
        <f t="shared" si="180"/>
        <v>0</v>
      </c>
      <c r="AV153" s="130" t="str">
        <f t="shared" si="196"/>
        <v>-</v>
      </c>
      <c r="AW153" s="133">
        <f t="shared" si="192"/>
        <v>0</v>
      </c>
      <c r="AX153" s="134">
        <f t="shared" si="181"/>
        <v>0</v>
      </c>
    </row>
    <row r="154" spans="1:50" ht="18" hidden="1" customHeight="1" outlineLevel="1" x14ac:dyDescent="0.2">
      <c r="A154" s="218">
        <f t="shared" si="169"/>
        <v>136</v>
      </c>
      <c r="B154" s="170"/>
      <c r="C154" s="185"/>
      <c r="D154" s="184"/>
      <c r="E154" s="216">
        <f>IF($G154=0,0,VLOOKUP(C154,'Cover Sheet'!$D$10:$F$22,3,0))</f>
        <v>0</v>
      </c>
      <c r="F154" s="217"/>
      <c r="G154" s="35">
        <f t="shared" si="187"/>
        <v>0</v>
      </c>
      <c r="H154" s="152">
        <f>IF($G154=0,0,VLOOKUP(F154,'Cover Sheet'!$D$10:$F$34,3,0))</f>
        <v>0</v>
      </c>
      <c r="I154" s="191"/>
      <c r="J154" s="33">
        <f>IF(I154=0,0,VLOOKUP(I154,'Cover Sheet'!$L$10:$M$13,2,0))</f>
        <v>0</v>
      </c>
      <c r="K154" s="34">
        <f t="shared" si="170"/>
        <v>0</v>
      </c>
      <c r="L154" s="191"/>
      <c r="M154" s="33">
        <f>IF(L154=0,0,VLOOKUP(L154,'Cover Sheet'!$L$14:$M$34,2,0))</f>
        <v>0</v>
      </c>
      <c r="N154" s="34">
        <f t="shared" si="171"/>
        <v>0</v>
      </c>
      <c r="O154" s="173"/>
      <c r="P154" s="42">
        <f>IF(L154="",0,VLOOKUP(L154,'Cover Sheet'!$L$10:$O$34,4,0))</f>
        <v>0</v>
      </c>
      <c r="Q154" s="43" t="str">
        <f t="shared" si="182"/>
        <v>-</v>
      </c>
      <c r="R154" s="193"/>
      <c r="S154" s="33">
        <f>IF(R154=0,0,VLOOKUP(R154,'Cover Sheet'!$L$14:$M$34,2,0))</f>
        <v>0</v>
      </c>
      <c r="T154" s="44">
        <f t="shared" si="183"/>
        <v>0</v>
      </c>
      <c r="U154" s="212"/>
      <c r="V154" s="42">
        <f>IF(R154="",0,VLOOKUP(R154,'Cover Sheet'!$L$10:$O$34,4,0))</f>
        <v>0</v>
      </c>
      <c r="W154" s="45" t="str">
        <f t="shared" si="188"/>
        <v>-</v>
      </c>
      <c r="X154" s="108">
        <f>IF(C154=0,0,VLOOKUP(C154,'Cover Sheet'!$D$10:$G$22,4,0))</f>
        <v>0</v>
      </c>
      <c r="Y154" s="49">
        <f>IF(F154=0,0,VLOOKUP(F154,'Cover Sheet'!$D$10:$G$34,4,0))</f>
        <v>0</v>
      </c>
      <c r="Z154" s="46"/>
      <c r="AB154" s="128">
        <f t="shared" si="172"/>
        <v>0</v>
      </c>
      <c r="AC154" s="131">
        <f t="shared" si="24"/>
        <v>7.53</v>
      </c>
      <c r="AD154" s="130" t="str">
        <f t="shared" si="189"/>
        <v>-</v>
      </c>
      <c r="AE154" s="131" t="str">
        <f t="shared" si="197"/>
        <v>-</v>
      </c>
      <c r="AF154" s="132" t="str">
        <f t="shared" si="184"/>
        <v>-</v>
      </c>
      <c r="AG154" s="196"/>
      <c r="AH154" s="132" t="str">
        <f t="shared" si="174"/>
        <v/>
      </c>
      <c r="AI154" s="129">
        <f t="shared" si="190"/>
        <v>0</v>
      </c>
      <c r="AJ154" s="130" t="str">
        <f t="shared" si="195"/>
        <v>-</v>
      </c>
      <c r="AK154" s="133">
        <f t="shared" si="175"/>
        <v>0</v>
      </c>
      <c r="AL154" s="134">
        <f t="shared" si="176"/>
        <v>0</v>
      </c>
      <c r="AN154" s="128">
        <f t="shared" si="177"/>
        <v>0</v>
      </c>
      <c r="AO154" s="131">
        <f t="shared" si="26"/>
        <v>7.53</v>
      </c>
      <c r="AP154" s="130" t="str">
        <f t="shared" si="191"/>
        <v>-</v>
      </c>
      <c r="AQ154" s="131" t="str">
        <f t="shared" si="198"/>
        <v>-</v>
      </c>
      <c r="AR154" s="129" t="str">
        <f t="shared" si="178"/>
        <v>-</v>
      </c>
      <c r="AS154" s="196"/>
      <c r="AT154" s="132" t="str">
        <f t="shared" si="179"/>
        <v/>
      </c>
      <c r="AU154" s="129">
        <f t="shared" si="180"/>
        <v>0</v>
      </c>
      <c r="AV154" s="130" t="str">
        <f t="shared" si="196"/>
        <v>-</v>
      </c>
      <c r="AW154" s="133">
        <f t="shared" si="192"/>
        <v>0</v>
      </c>
      <c r="AX154" s="134">
        <f t="shared" si="181"/>
        <v>0</v>
      </c>
    </row>
    <row r="155" spans="1:50" ht="18.75" hidden="1" customHeight="1" outlineLevel="1" x14ac:dyDescent="0.2">
      <c r="A155" s="218">
        <f t="shared" si="169"/>
        <v>137</v>
      </c>
      <c r="B155" s="170"/>
      <c r="C155" s="185"/>
      <c r="D155" s="184"/>
      <c r="E155" s="216">
        <f>IF($G155=0,0,VLOOKUP(C155,'Cover Sheet'!$D$10:$F$22,3,0))</f>
        <v>0</v>
      </c>
      <c r="F155" s="217"/>
      <c r="G155" s="35">
        <f t="shared" si="187"/>
        <v>0</v>
      </c>
      <c r="H155" s="152">
        <f>IF($G155=0,0,VLOOKUP(F155,'Cover Sheet'!$D$10:$F$34,3,0))</f>
        <v>0</v>
      </c>
      <c r="I155" s="191"/>
      <c r="J155" s="33">
        <f>IF(I155=0,0,VLOOKUP(I155,'Cover Sheet'!$L$10:$M$13,2,0))</f>
        <v>0</v>
      </c>
      <c r="K155" s="34">
        <f t="shared" si="170"/>
        <v>0</v>
      </c>
      <c r="L155" s="191"/>
      <c r="M155" s="33">
        <f>IF(L155=0,0,VLOOKUP(L155,'Cover Sheet'!$L$14:$M$34,2,0))</f>
        <v>0</v>
      </c>
      <c r="N155" s="34">
        <f t="shared" si="171"/>
        <v>0</v>
      </c>
      <c r="O155" s="173"/>
      <c r="P155" s="42">
        <f>IF(L155="",0,VLOOKUP(L155,'Cover Sheet'!$L$10:$O$34,4,0))</f>
        <v>0</v>
      </c>
      <c r="Q155" s="43" t="str">
        <f t="shared" si="182"/>
        <v>-</v>
      </c>
      <c r="R155" s="193"/>
      <c r="S155" s="33">
        <f>IF(R155=0,0,VLOOKUP(R155,'Cover Sheet'!$L$14:$M$34,2,0))</f>
        <v>0</v>
      </c>
      <c r="T155" s="44">
        <f t="shared" si="183"/>
        <v>0</v>
      </c>
      <c r="U155" s="212"/>
      <c r="V155" s="42">
        <f>IF(R155="",0,VLOOKUP(R155,'Cover Sheet'!$L$10:$O$34,4,0))</f>
        <v>0</v>
      </c>
      <c r="W155" s="45" t="str">
        <f t="shared" si="188"/>
        <v>-</v>
      </c>
      <c r="X155" s="108">
        <f>IF(C155=0,0,VLOOKUP(C155,'Cover Sheet'!$D$10:$G$22,4,0))</f>
        <v>0</v>
      </c>
      <c r="Y155" s="49">
        <f>IF(F155=0,0,VLOOKUP(F155,'Cover Sheet'!$D$10:$G$34,4,0))</f>
        <v>0</v>
      </c>
      <c r="Z155" s="46"/>
      <c r="AB155" s="128">
        <f t="shared" si="172"/>
        <v>0</v>
      </c>
      <c r="AC155" s="131">
        <f t="shared" si="24"/>
        <v>7.53</v>
      </c>
      <c r="AD155" s="130" t="str">
        <f t="shared" si="189"/>
        <v>-</v>
      </c>
      <c r="AE155" s="131" t="str">
        <f t="shared" si="197"/>
        <v>-</v>
      </c>
      <c r="AF155" s="132" t="str">
        <f t="shared" si="184"/>
        <v>-</v>
      </c>
      <c r="AG155" s="196"/>
      <c r="AH155" s="132" t="str">
        <f t="shared" si="174"/>
        <v/>
      </c>
      <c r="AI155" s="129">
        <f t="shared" si="190"/>
        <v>0</v>
      </c>
      <c r="AJ155" s="130" t="str">
        <f t="shared" si="195"/>
        <v>-</v>
      </c>
      <c r="AK155" s="133">
        <f t="shared" si="175"/>
        <v>0</v>
      </c>
      <c r="AL155" s="134">
        <f t="shared" si="176"/>
        <v>0</v>
      </c>
      <c r="AN155" s="128">
        <f t="shared" si="177"/>
        <v>0</v>
      </c>
      <c r="AO155" s="131">
        <f t="shared" si="26"/>
        <v>7.53</v>
      </c>
      <c r="AP155" s="130" t="str">
        <f t="shared" si="191"/>
        <v>-</v>
      </c>
      <c r="AQ155" s="131" t="str">
        <f t="shared" si="198"/>
        <v>-</v>
      </c>
      <c r="AR155" s="129" t="str">
        <f t="shared" si="178"/>
        <v>-</v>
      </c>
      <c r="AS155" s="196"/>
      <c r="AT155" s="132" t="str">
        <f t="shared" si="179"/>
        <v/>
      </c>
      <c r="AU155" s="129">
        <f t="shared" si="180"/>
        <v>0</v>
      </c>
      <c r="AV155" s="130" t="str">
        <f t="shared" si="196"/>
        <v>-</v>
      </c>
      <c r="AW155" s="133">
        <f t="shared" si="192"/>
        <v>0</v>
      </c>
      <c r="AX155" s="134">
        <f t="shared" si="181"/>
        <v>0</v>
      </c>
    </row>
    <row r="156" spans="1:50" ht="18.95" hidden="1" customHeight="1" outlineLevel="1" x14ac:dyDescent="0.2">
      <c r="A156" s="218">
        <f t="shared" si="169"/>
        <v>138</v>
      </c>
      <c r="B156" s="170"/>
      <c r="C156" s="185"/>
      <c r="D156" s="184"/>
      <c r="E156" s="216">
        <f>IF($G156=0,0,VLOOKUP(C156,'Cover Sheet'!$D$10:$F$22,3,0))</f>
        <v>0</v>
      </c>
      <c r="F156" s="217"/>
      <c r="G156" s="35">
        <f t="shared" si="187"/>
        <v>0</v>
      </c>
      <c r="H156" s="152">
        <f>IF($G156=0,0,VLOOKUP(F156,'Cover Sheet'!$D$10:$F$34,3,0))</f>
        <v>0</v>
      </c>
      <c r="I156" s="191"/>
      <c r="J156" s="33">
        <f>IF(I156=0,0,VLOOKUP(I156,'Cover Sheet'!$L$10:$M$13,2,0))</f>
        <v>0</v>
      </c>
      <c r="K156" s="34">
        <f t="shared" si="170"/>
        <v>0</v>
      </c>
      <c r="L156" s="191"/>
      <c r="M156" s="33">
        <f>IF(L156=0,0,VLOOKUP(L156,'Cover Sheet'!$L$14:$M$34,2,0))</f>
        <v>0</v>
      </c>
      <c r="N156" s="34">
        <f t="shared" si="171"/>
        <v>0</v>
      </c>
      <c r="O156" s="173"/>
      <c r="P156" s="42">
        <f>IF(L156="",0,VLOOKUP(L156,'Cover Sheet'!$L$10:$O$34,4,0))</f>
        <v>0</v>
      </c>
      <c r="Q156" s="43" t="str">
        <f t="shared" si="182"/>
        <v>-</v>
      </c>
      <c r="R156" s="193"/>
      <c r="S156" s="33">
        <f>IF(R156=0,0,VLOOKUP(R156,'Cover Sheet'!$L$14:$M$34,2,0))</f>
        <v>0</v>
      </c>
      <c r="T156" s="44">
        <f t="shared" si="183"/>
        <v>0</v>
      </c>
      <c r="U156" s="212"/>
      <c r="V156" s="42">
        <f>IF(R156="",0,VLOOKUP(R156,'Cover Sheet'!$L$10:$O$34,4,0))</f>
        <v>0</v>
      </c>
      <c r="W156" s="45" t="str">
        <f t="shared" si="188"/>
        <v>-</v>
      </c>
      <c r="X156" s="108">
        <f>IF(C156=0,0,VLOOKUP(C156,'Cover Sheet'!$D$10:$G$22,4,0))</f>
        <v>0</v>
      </c>
      <c r="Y156" s="49">
        <f>IF(F156=0,0,VLOOKUP(F156,'Cover Sheet'!$D$10:$G$34,4,0))</f>
        <v>0</v>
      </c>
      <c r="Z156" s="46"/>
      <c r="AB156" s="128">
        <f t="shared" si="172"/>
        <v>0</v>
      </c>
      <c r="AC156" s="131">
        <f t="shared" si="24"/>
        <v>7.53</v>
      </c>
      <c r="AD156" s="130" t="str">
        <f t="shared" si="189"/>
        <v>-</v>
      </c>
      <c r="AE156" s="131" t="str">
        <f t="shared" si="197"/>
        <v>-</v>
      </c>
      <c r="AF156" s="132" t="str">
        <f t="shared" si="184"/>
        <v>-</v>
      </c>
      <c r="AG156" s="196"/>
      <c r="AH156" s="132" t="str">
        <f t="shared" si="174"/>
        <v/>
      </c>
      <c r="AI156" s="129">
        <f t="shared" si="190"/>
        <v>0</v>
      </c>
      <c r="AJ156" s="130" t="str">
        <f t="shared" si="195"/>
        <v>-</v>
      </c>
      <c r="AK156" s="133">
        <f t="shared" si="175"/>
        <v>0</v>
      </c>
      <c r="AL156" s="134">
        <f t="shared" si="176"/>
        <v>0</v>
      </c>
      <c r="AN156" s="128">
        <f t="shared" si="177"/>
        <v>0</v>
      </c>
      <c r="AO156" s="131">
        <f t="shared" si="26"/>
        <v>7.53</v>
      </c>
      <c r="AP156" s="130" t="str">
        <f t="shared" si="191"/>
        <v>-</v>
      </c>
      <c r="AQ156" s="131" t="str">
        <f t="shared" si="198"/>
        <v>-</v>
      </c>
      <c r="AR156" s="129" t="str">
        <f t="shared" si="178"/>
        <v>-</v>
      </c>
      <c r="AS156" s="196"/>
      <c r="AT156" s="132" t="str">
        <f t="shared" si="179"/>
        <v/>
      </c>
      <c r="AU156" s="129">
        <f t="shared" si="180"/>
        <v>0</v>
      </c>
      <c r="AV156" s="130" t="str">
        <f t="shared" si="196"/>
        <v>-</v>
      </c>
      <c r="AW156" s="133">
        <f t="shared" si="192"/>
        <v>0</v>
      </c>
      <c r="AX156" s="134">
        <f t="shared" si="181"/>
        <v>0</v>
      </c>
    </row>
    <row r="157" spans="1:50" ht="18" hidden="1" customHeight="1" outlineLevel="1" x14ac:dyDescent="0.2">
      <c r="A157" s="218">
        <f t="shared" si="169"/>
        <v>139</v>
      </c>
      <c r="B157" s="170"/>
      <c r="C157" s="185"/>
      <c r="D157" s="184"/>
      <c r="E157" s="216">
        <f>IF($G157=0,0,VLOOKUP(C157,'Cover Sheet'!$D$10:$F$22,3,0))</f>
        <v>0</v>
      </c>
      <c r="F157" s="217"/>
      <c r="G157" s="35">
        <f t="shared" si="187"/>
        <v>0</v>
      </c>
      <c r="H157" s="152">
        <f>IF($G157=0,0,VLOOKUP(F157,'Cover Sheet'!$D$10:$F$34,3,0))</f>
        <v>0</v>
      </c>
      <c r="I157" s="191"/>
      <c r="J157" s="33">
        <f>IF(I157=0,0,VLOOKUP(I157,'Cover Sheet'!$L$10:$M$13,2,0))</f>
        <v>0</v>
      </c>
      <c r="K157" s="34">
        <f t="shared" si="170"/>
        <v>0</v>
      </c>
      <c r="L157" s="191"/>
      <c r="M157" s="33">
        <f>IF(L157=0,0,VLOOKUP(L157,'Cover Sheet'!$L$14:$M$34,2,0))</f>
        <v>0</v>
      </c>
      <c r="N157" s="34">
        <f t="shared" si="171"/>
        <v>0</v>
      </c>
      <c r="O157" s="173"/>
      <c r="P157" s="42">
        <f>IF(L157="",0,VLOOKUP(L157,'Cover Sheet'!$L$10:$O$34,4,0))</f>
        <v>0</v>
      </c>
      <c r="Q157" s="43" t="str">
        <f t="shared" si="182"/>
        <v>-</v>
      </c>
      <c r="R157" s="193"/>
      <c r="S157" s="33">
        <f>IF(R157=0,0,VLOOKUP(R157,'Cover Sheet'!$L$14:$M$34,2,0))</f>
        <v>0</v>
      </c>
      <c r="T157" s="44">
        <f t="shared" si="183"/>
        <v>0</v>
      </c>
      <c r="U157" s="212"/>
      <c r="V157" s="42">
        <f>IF(R157="",0,VLOOKUP(R157,'Cover Sheet'!$L$10:$O$34,4,0))</f>
        <v>0</v>
      </c>
      <c r="W157" s="45" t="str">
        <f t="shared" si="188"/>
        <v>-</v>
      </c>
      <c r="X157" s="108">
        <f>IF(C157=0,0,VLOOKUP(C157,'Cover Sheet'!$D$10:$G$22,4,0))</f>
        <v>0</v>
      </c>
      <c r="Y157" s="49">
        <f>IF(F157=0,0,VLOOKUP(F157,'Cover Sheet'!$D$10:$G$34,4,0))</f>
        <v>0</v>
      </c>
      <c r="Z157" s="46"/>
      <c r="AB157" s="128">
        <f t="shared" si="172"/>
        <v>0</v>
      </c>
      <c r="AC157" s="131">
        <f t="shared" si="24"/>
        <v>7.53</v>
      </c>
      <c r="AD157" s="130" t="str">
        <f t="shared" si="189"/>
        <v>-</v>
      </c>
      <c r="AE157" s="131" t="str">
        <f>IF(AB157=0,"-",(AC157-0.2*AD157)^2/(AC157+0.8*AD157))</f>
        <v>-</v>
      </c>
      <c r="AF157" s="132" t="str">
        <f t="shared" si="184"/>
        <v>-</v>
      </c>
      <c r="AG157" s="196"/>
      <c r="AH157" s="132" t="str">
        <f t="shared" si="174"/>
        <v/>
      </c>
      <c r="AI157" s="129">
        <f t="shared" si="190"/>
        <v>0</v>
      </c>
      <c r="AJ157" s="130" t="str">
        <f t="shared" si="195"/>
        <v>-</v>
      </c>
      <c r="AK157" s="133">
        <f t="shared" si="175"/>
        <v>0</v>
      </c>
      <c r="AL157" s="134">
        <f t="shared" si="176"/>
        <v>0</v>
      </c>
      <c r="AN157" s="128">
        <f t="shared" si="177"/>
        <v>0</v>
      </c>
      <c r="AO157" s="131">
        <f t="shared" si="26"/>
        <v>7.53</v>
      </c>
      <c r="AP157" s="130" t="str">
        <f t="shared" si="191"/>
        <v>-</v>
      </c>
      <c r="AQ157" s="131" t="str">
        <f>IF(AN157=0,"-",(AO157-0.2*AP157)^2/(AO157+0.8*AP157))</f>
        <v>-</v>
      </c>
      <c r="AR157" s="129" t="str">
        <f t="shared" si="178"/>
        <v>-</v>
      </c>
      <c r="AS157" s="196"/>
      <c r="AT157" s="132" t="str">
        <f t="shared" si="179"/>
        <v/>
      </c>
      <c r="AU157" s="129">
        <f t="shared" si="180"/>
        <v>0</v>
      </c>
      <c r="AV157" s="130" t="str">
        <f t="shared" si="196"/>
        <v>-</v>
      </c>
      <c r="AW157" s="133">
        <f t="shared" si="192"/>
        <v>0</v>
      </c>
      <c r="AX157" s="134">
        <f t="shared" si="181"/>
        <v>0</v>
      </c>
    </row>
    <row r="158" spans="1:50" ht="18" hidden="1" customHeight="1" outlineLevel="1" x14ac:dyDescent="0.2">
      <c r="A158" s="218">
        <f t="shared" si="169"/>
        <v>140</v>
      </c>
      <c r="B158" s="170"/>
      <c r="C158" s="185"/>
      <c r="D158" s="184"/>
      <c r="E158" s="216">
        <f>IF($G158=0,0,VLOOKUP(C158,'Cover Sheet'!$D$10:$F$22,3,0))</f>
        <v>0</v>
      </c>
      <c r="F158" s="217"/>
      <c r="G158" s="35">
        <f t="shared" si="187"/>
        <v>0</v>
      </c>
      <c r="H158" s="152">
        <f>IF($G158=0,0,VLOOKUP(F158,'Cover Sheet'!$D$10:$F$34,3,0))</f>
        <v>0</v>
      </c>
      <c r="I158" s="191"/>
      <c r="J158" s="33">
        <f>IF(I158=0,0,VLOOKUP(I158,'Cover Sheet'!$L$10:$M$13,2,0))</f>
        <v>0</v>
      </c>
      <c r="K158" s="34">
        <f t="shared" si="170"/>
        <v>0</v>
      </c>
      <c r="L158" s="191"/>
      <c r="M158" s="33">
        <f>IF(L158=0,0,VLOOKUP(L158,'Cover Sheet'!$L$14:$M$34,2,0))</f>
        <v>0</v>
      </c>
      <c r="N158" s="34">
        <f t="shared" si="171"/>
        <v>0</v>
      </c>
      <c r="O158" s="173"/>
      <c r="P158" s="42">
        <f>IF(L158="",0,VLOOKUP(L158,'Cover Sheet'!$L$10:$O$34,4,0))</f>
        <v>0</v>
      </c>
      <c r="Q158" s="43" t="str">
        <f t="shared" si="182"/>
        <v>-</v>
      </c>
      <c r="R158" s="193"/>
      <c r="S158" s="33">
        <f>IF(R158=0,0,VLOOKUP(R158,'Cover Sheet'!$L$14:$M$34,2,0))</f>
        <v>0</v>
      </c>
      <c r="T158" s="44">
        <f t="shared" si="183"/>
        <v>0</v>
      </c>
      <c r="U158" s="212"/>
      <c r="V158" s="42">
        <f>IF(R158="",0,VLOOKUP(R158,'Cover Sheet'!$L$10:$O$34,4,0))</f>
        <v>0</v>
      </c>
      <c r="W158" s="45" t="str">
        <f t="shared" si="188"/>
        <v>-</v>
      </c>
      <c r="X158" s="108">
        <f>IF(C158=0,0,VLOOKUP(C158,'Cover Sheet'!$D$10:$G$22,4,0))</f>
        <v>0</v>
      </c>
      <c r="Y158" s="49">
        <f>IF(F158=0,0,VLOOKUP(F158,'Cover Sheet'!$D$10:$G$34,4,0))</f>
        <v>0</v>
      </c>
      <c r="Z158" s="46"/>
      <c r="AB158" s="128">
        <f t="shared" si="172"/>
        <v>0</v>
      </c>
      <c r="AC158" s="131">
        <f t="shared" si="24"/>
        <v>7.53</v>
      </c>
      <c r="AD158" s="130" t="str">
        <f t="shared" si="189"/>
        <v>-</v>
      </c>
      <c r="AE158" s="131" t="str">
        <f t="shared" ref="AE158:AE169" si="199">IF(AB158=0,"-",(AC158-0.2*AD158)^2/(AC158+0.8*AD158))</f>
        <v>-</v>
      </c>
      <c r="AF158" s="132" t="str">
        <f t="shared" si="184"/>
        <v>-</v>
      </c>
      <c r="AG158" s="196"/>
      <c r="AH158" s="132" t="str">
        <f t="shared" si="174"/>
        <v/>
      </c>
      <c r="AI158" s="129">
        <f t="shared" si="190"/>
        <v>0</v>
      </c>
      <c r="AJ158" s="130" t="str">
        <f t="shared" si="195"/>
        <v>-</v>
      </c>
      <c r="AK158" s="133">
        <f t="shared" si="175"/>
        <v>0</v>
      </c>
      <c r="AL158" s="134">
        <f t="shared" si="176"/>
        <v>0</v>
      </c>
      <c r="AN158" s="128">
        <f t="shared" si="177"/>
        <v>0</v>
      </c>
      <c r="AO158" s="131">
        <f t="shared" si="26"/>
        <v>7.53</v>
      </c>
      <c r="AP158" s="130" t="str">
        <f t="shared" si="191"/>
        <v>-</v>
      </c>
      <c r="AQ158" s="131" t="str">
        <f t="shared" ref="AQ158:AQ169" si="200">IF(AN158=0,"-",(AO158-0.2*AP158)^2/(AO158+0.8*AP158))</f>
        <v>-</v>
      </c>
      <c r="AR158" s="129" t="str">
        <f t="shared" si="178"/>
        <v>-</v>
      </c>
      <c r="AS158" s="196"/>
      <c r="AT158" s="132" t="str">
        <f t="shared" si="179"/>
        <v/>
      </c>
      <c r="AU158" s="129">
        <f t="shared" si="180"/>
        <v>0</v>
      </c>
      <c r="AV158" s="130" t="str">
        <f t="shared" si="196"/>
        <v>-</v>
      </c>
      <c r="AW158" s="133">
        <f t="shared" si="192"/>
        <v>0</v>
      </c>
      <c r="AX158" s="134">
        <f t="shared" si="181"/>
        <v>0</v>
      </c>
    </row>
    <row r="159" spans="1:50" ht="18.75" hidden="1" customHeight="1" outlineLevel="1" x14ac:dyDescent="0.2">
      <c r="A159" s="218">
        <f t="shared" si="169"/>
        <v>141</v>
      </c>
      <c r="B159" s="170"/>
      <c r="C159" s="185"/>
      <c r="D159" s="184"/>
      <c r="E159" s="216">
        <f>IF($G159=0,0,VLOOKUP(C159,'Cover Sheet'!$D$10:$F$22,3,0))</f>
        <v>0</v>
      </c>
      <c r="F159" s="217"/>
      <c r="G159" s="35">
        <f t="shared" si="187"/>
        <v>0</v>
      </c>
      <c r="H159" s="152">
        <f>IF($G159=0,0,VLOOKUP(F159,'Cover Sheet'!$D$10:$F$34,3,0))</f>
        <v>0</v>
      </c>
      <c r="I159" s="191"/>
      <c r="J159" s="33">
        <f>IF(I159=0,0,VLOOKUP(I159,'Cover Sheet'!$L$10:$M$13,2,0))</f>
        <v>0</v>
      </c>
      <c r="K159" s="34">
        <f t="shared" si="170"/>
        <v>0</v>
      </c>
      <c r="L159" s="191"/>
      <c r="M159" s="33">
        <f>IF(L159=0,0,VLOOKUP(L159,'Cover Sheet'!$L$14:$M$34,2,0))</f>
        <v>0</v>
      </c>
      <c r="N159" s="34">
        <f t="shared" si="171"/>
        <v>0</v>
      </c>
      <c r="O159" s="173"/>
      <c r="P159" s="42">
        <f>IF(L159="",0,VLOOKUP(L159,'Cover Sheet'!$L$10:$O$34,4,0))</f>
        <v>0</v>
      </c>
      <c r="Q159" s="43" t="str">
        <f t="shared" si="182"/>
        <v>-</v>
      </c>
      <c r="R159" s="193"/>
      <c r="S159" s="33">
        <f>IF(R159=0,0,VLOOKUP(R159,'Cover Sheet'!$L$14:$M$34,2,0))</f>
        <v>0</v>
      </c>
      <c r="T159" s="44">
        <f t="shared" si="183"/>
        <v>0</v>
      </c>
      <c r="U159" s="212"/>
      <c r="V159" s="42">
        <f>IF(R159="",0,VLOOKUP(R159,'Cover Sheet'!$L$10:$O$34,4,0))</f>
        <v>0</v>
      </c>
      <c r="W159" s="45" t="str">
        <f t="shared" si="188"/>
        <v>-</v>
      </c>
      <c r="X159" s="108">
        <f>IF(C159=0,0,VLOOKUP(C159,'Cover Sheet'!$D$10:$G$22,4,0))</f>
        <v>0</v>
      </c>
      <c r="Y159" s="49">
        <f>IF(F159=0,0,VLOOKUP(F159,'Cover Sheet'!$D$10:$G$34,4,0))</f>
        <v>0</v>
      </c>
      <c r="Z159" s="46"/>
      <c r="AB159" s="128">
        <f t="shared" si="172"/>
        <v>0</v>
      </c>
      <c r="AC159" s="131">
        <f t="shared" si="24"/>
        <v>7.53</v>
      </c>
      <c r="AD159" s="130" t="str">
        <f t="shared" si="189"/>
        <v>-</v>
      </c>
      <c r="AE159" s="131" t="str">
        <f t="shared" si="199"/>
        <v>-</v>
      </c>
      <c r="AF159" s="132" t="str">
        <f t="shared" si="184"/>
        <v>-</v>
      </c>
      <c r="AG159" s="196"/>
      <c r="AH159" s="132" t="str">
        <f t="shared" si="174"/>
        <v/>
      </c>
      <c r="AI159" s="129">
        <f t="shared" si="190"/>
        <v>0</v>
      </c>
      <c r="AJ159" s="130" t="str">
        <f t="shared" si="195"/>
        <v>-</v>
      </c>
      <c r="AK159" s="133">
        <f t="shared" si="175"/>
        <v>0</v>
      </c>
      <c r="AL159" s="134">
        <f t="shared" si="176"/>
        <v>0</v>
      </c>
      <c r="AN159" s="128">
        <f t="shared" si="177"/>
        <v>0</v>
      </c>
      <c r="AO159" s="131">
        <f t="shared" si="26"/>
        <v>7.53</v>
      </c>
      <c r="AP159" s="130" t="str">
        <f t="shared" si="191"/>
        <v>-</v>
      </c>
      <c r="AQ159" s="131" t="str">
        <f t="shared" si="200"/>
        <v>-</v>
      </c>
      <c r="AR159" s="129" t="str">
        <f t="shared" si="178"/>
        <v>-</v>
      </c>
      <c r="AS159" s="196"/>
      <c r="AT159" s="132" t="str">
        <f t="shared" si="179"/>
        <v/>
      </c>
      <c r="AU159" s="129">
        <f t="shared" si="180"/>
        <v>0</v>
      </c>
      <c r="AV159" s="130" t="str">
        <f t="shared" si="196"/>
        <v>-</v>
      </c>
      <c r="AW159" s="133">
        <f t="shared" si="192"/>
        <v>0</v>
      </c>
      <c r="AX159" s="134">
        <f t="shared" si="181"/>
        <v>0</v>
      </c>
    </row>
    <row r="160" spans="1:50" ht="18" hidden="1" customHeight="1" outlineLevel="1" x14ac:dyDescent="0.2">
      <c r="A160" s="218">
        <f t="shared" si="169"/>
        <v>142</v>
      </c>
      <c r="B160" s="170"/>
      <c r="C160" s="185"/>
      <c r="D160" s="184"/>
      <c r="E160" s="216">
        <f>IF($G160=0,0,VLOOKUP(C160,'Cover Sheet'!$D$10:$F$22,3,0))</f>
        <v>0</v>
      </c>
      <c r="F160" s="217"/>
      <c r="G160" s="35">
        <f t="shared" si="187"/>
        <v>0</v>
      </c>
      <c r="H160" s="152">
        <f>IF($G160=0,0,VLOOKUP(F160,'Cover Sheet'!$D$10:$F$34,3,0))</f>
        <v>0</v>
      </c>
      <c r="I160" s="191"/>
      <c r="J160" s="33">
        <f>IF(I160=0,0,VLOOKUP(I160,'Cover Sheet'!$L$10:$M$13,2,0))</f>
        <v>0</v>
      </c>
      <c r="K160" s="34">
        <f t="shared" si="170"/>
        <v>0</v>
      </c>
      <c r="L160" s="191"/>
      <c r="M160" s="33">
        <f>IF(L160=0,0,VLOOKUP(L160,'Cover Sheet'!$L$14:$M$34,2,0))</f>
        <v>0</v>
      </c>
      <c r="N160" s="34">
        <f t="shared" si="171"/>
        <v>0</v>
      </c>
      <c r="O160" s="173"/>
      <c r="P160" s="42">
        <f>IF(L160="",0,VLOOKUP(L160,'Cover Sheet'!$L$10:$O$34,4,0))</f>
        <v>0</v>
      </c>
      <c r="Q160" s="43" t="str">
        <f t="shared" si="182"/>
        <v>-</v>
      </c>
      <c r="R160" s="193"/>
      <c r="S160" s="33">
        <f>IF(R160=0,0,VLOOKUP(R160,'Cover Sheet'!$L$14:$M$34,2,0))</f>
        <v>0</v>
      </c>
      <c r="T160" s="44">
        <f t="shared" si="183"/>
        <v>0</v>
      </c>
      <c r="U160" s="212"/>
      <c r="V160" s="42">
        <f>IF(R160="",0,VLOOKUP(R160,'Cover Sheet'!$L$10:$O$34,4,0))</f>
        <v>0</v>
      </c>
      <c r="W160" s="45" t="str">
        <f t="shared" si="188"/>
        <v>-</v>
      </c>
      <c r="X160" s="108">
        <f>IF(C160=0,0,VLOOKUP(C160,'Cover Sheet'!$D$10:$G$22,4,0))</f>
        <v>0</v>
      </c>
      <c r="Y160" s="49">
        <f>IF(F160=0,0,VLOOKUP(F160,'Cover Sheet'!$D$10:$G$34,4,0))</f>
        <v>0</v>
      </c>
      <c r="Z160" s="46"/>
      <c r="AB160" s="128">
        <f t="shared" si="172"/>
        <v>0</v>
      </c>
      <c r="AC160" s="131">
        <f t="shared" si="24"/>
        <v>7.53</v>
      </c>
      <c r="AD160" s="130" t="str">
        <f t="shared" si="189"/>
        <v>-</v>
      </c>
      <c r="AE160" s="131" t="str">
        <f t="shared" si="199"/>
        <v>-</v>
      </c>
      <c r="AF160" s="132" t="str">
        <f t="shared" si="184"/>
        <v>-</v>
      </c>
      <c r="AG160" s="196"/>
      <c r="AH160" s="132" t="str">
        <f t="shared" si="174"/>
        <v/>
      </c>
      <c r="AI160" s="129">
        <f t="shared" si="190"/>
        <v>0</v>
      </c>
      <c r="AJ160" s="130" t="str">
        <f t="shared" si="195"/>
        <v>-</v>
      </c>
      <c r="AK160" s="133">
        <f t="shared" si="175"/>
        <v>0</v>
      </c>
      <c r="AL160" s="134">
        <f t="shared" si="176"/>
        <v>0</v>
      </c>
      <c r="AN160" s="128">
        <f t="shared" si="177"/>
        <v>0</v>
      </c>
      <c r="AO160" s="131">
        <f t="shared" si="26"/>
        <v>7.53</v>
      </c>
      <c r="AP160" s="130" t="str">
        <f t="shared" si="191"/>
        <v>-</v>
      </c>
      <c r="AQ160" s="131" t="str">
        <f t="shared" si="200"/>
        <v>-</v>
      </c>
      <c r="AR160" s="129" t="str">
        <f t="shared" si="178"/>
        <v>-</v>
      </c>
      <c r="AS160" s="196"/>
      <c r="AT160" s="132" t="str">
        <f t="shared" si="179"/>
        <v/>
      </c>
      <c r="AU160" s="129">
        <f t="shared" si="180"/>
        <v>0</v>
      </c>
      <c r="AV160" s="130" t="str">
        <f t="shared" si="196"/>
        <v>-</v>
      </c>
      <c r="AW160" s="133">
        <f t="shared" si="192"/>
        <v>0</v>
      </c>
      <c r="AX160" s="134">
        <f t="shared" si="181"/>
        <v>0</v>
      </c>
    </row>
    <row r="161" spans="1:50" ht="18.75" hidden="1" customHeight="1" outlineLevel="1" x14ac:dyDescent="0.2">
      <c r="A161" s="218">
        <f t="shared" si="169"/>
        <v>143</v>
      </c>
      <c r="B161" s="170"/>
      <c r="C161" s="185"/>
      <c r="D161" s="184"/>
      <c r="E161" s="216">
        <f>IF($G161=0,0,VLOOKUP(C161,'Cover Sheet'!$D$10:$F$22,3,0))</f>
        <v>0</v>
      </c>
      <c r="F161" s="217"/>
      <c r="G161" s="35">
        <f t="shared" si="187"/>
        <v>0</v>
      </c>
      <c r="H161" s="152">
        <f>IF($G161=0,0,VLOOKUP(F161,'Cover Sheet'!$D$10:$F$34,3,0))</f>
        <v>0</v>
      </c>
      <c r="I161" s="191"/>
      <c r="J161" s="33">
        <f>IF(I161=0,0,VLOOKUP(I161,'Cover Sheet'!$L$10:$M$13,2,0))</f>
        <v>0</v>
      </c>
      <c r="K161" s="34">
        <f t="shared" si="170"/>
        <v>0</v>
      </c>
      <c r="L161" s="191"/>
      <c r="M161" s="33">
        <f>IF(L161=0,0,VLOOKUP(L161,'Cover Sheet'!$L$14:$M$34,2,0))</f>
        <v>0</v>
      </c>
      <c r="N161" s="34">
        <f t="shared" si="171"/>
        <v>0</v>
      </c>
      <c r="O161" s="173"/>
      <c r="P161" s="42">
        <f>IF(L161="",0,VLOOKUP(L161,'Cover Sheet'!$L$10:$O$34,4,0))</f>
        <v>0</v>
      </c>
      <c r="Q161" s="43" t="str">
        <f t="shared" si="182"/>
        <v>-</v>
      </c>
      <c r="R161" s="193"/>
      <c r="S161" s="33">
        <f>IF(R161=0,0,VLOOKUP(R161,'Cover Sheet'!$L$14:$M$34,2,0))</f>
        <v>0</v>
      </c>
      <c r="T161" s="44">
        <f t="shared" si="183"/>
        <v>0</v>
      </c>
      <c r="U161" s="212"/>
      <c r="V161" s="42">
        <f>IF(R161="",0,VLOOKUP(R161,'Cover Sheet'!$L$10:$O$34,4,0))</f>
        <v>0</v>
      </c>
      <c r="W161" s="45" t="str">
        <f t="shared" si="188"/>
        <v>-</v>
      </c>
      <c r="X161" s="108">
        <f>IF(C161=0,0,VLOOKUP(C161,'Cover Sheet'!$D$10:$G$22,4,0))</f>
        <v>0</v>
      </c>
      <c r="Y161" s="49">
        <f>IF(F161=0,0,VLOOKUP(F161,'Cover Sheet'!$D$10:$G$34,4,0))</f>
        <v>0</v>
      </c>
      <c r="Z161" s="46"/>
      <c r="AB161" s="128">
        <f t="shared" si="172"/>
        <v>0</v>
      </c>
      <c r="AC161" s="131">
        <f t="shared" si="24"/>
        <v>7.53</v>
      </c>
      <c r="AD161" s="130" t="str">
        <f t="shared" si="189"/>
        <v>-</v>
      </c>
      <c r="AE161" s="131" t="str">
        <f t="shared" si="199"/>
        <v>-</v>
      </c>
      <c r="AF161" s="132" t="str">
        <f t="shared" si="184"/>
        <v>-</v>
      </c>
      <c r="AG161" s="196"/>
      <c r="AH161" s="132" t="str">
        <f t="shared" si="174"/>
        <v/>
      </c>
      <c r="AI161" s="129">
        <f t="shared" si="190"/>
        <v>0</v>
      </c>
      <c r="AJ161" s="130" t="str">
        <f t="shared" si="195"/>
        <v>-</v>
      </c>
      <c r="AK161" s="133">
        <f t="shared" si="175"/>
        <v>0</v>
      </c>
      <c r="AL161" s="134">
        <f t="shared" si="176"/>
        <v>0</v>
      </c>
      <c r="AN161" s="128">
        <f t="shared" si="177"/>
        <v>0</v>
      </c>
      <c r="AO161" s="131">
        <f t="shared" si="26"/>
        <v>7.53</v>
      </c>
      <c r="AP161" s="130" t="str">
        <f t="shared" si="191"/>
        <v>-</v>
      </c>
      <c r="AQ161" s="131" t="str">
        <f t="shared" si="200"/>
        <v>-</v>
      </c>
      <c r="AR161" s="129" t="str">
        <f t="shared" si="178"/>
        <v>-</v>
      </c>
      <c r="AS161" s="196"/>
      <c r="AT161" s="132" t="str">
        <f t="shared" si="179"/>
        <v/>
      </c>
      <c r="AU161" s="129">
        <f t="shared" si="180"/>
        <v>0</v>
      </c>
      <c r="AV161" s="130" t="str">
        <f t="shared" si="196"/>
        <v>-</v>
      </c>
      <c r="AW161" s="133">
        <f t="shared" si="192"/>
        <v>0</v>
      </c>
      <c r="AX161" s="134">
        <f t="shared" si="181"/>
        <v>0</v>
      </c>
    </row>
    <row r="162" spans="1:50" ht="18" hidden="1" customHeight="1" outlineLevel="1" x14ac:dyDescent="0.2">
      <c r="A162" s="218">
        <f t="shared" si="169"/>
        <v>144</v>
      </c>
      <c r="B162" s="170"/>
      <c r="C162" s="185"/>
      <c r="D162" s="184"/>
      <c r="E162" s="216">
        <f>IF($G162=0,0,VLOOKUP(C162,'Cover Sheet'!$D$10:$F$22,3,0))</f>
        <v>0</v>
      </c>
      <c r="F162" s="217"/>
      <c r="G162" s="35">
        <f t="shared" si="187"/>
        <v>0</v>
      </c>
      <c r="H162" s="152">
        <f>IF($G162=0,0,VLOOKUP(F162,'Cover Sheet'!$D$10:$F$34,3,0))</f>
        <v>0</v>
      </c>
      <c r="I162" s="191"/>
      <c r="J162" s="33">
        <f>IF(I162=0,0,VLOOKUP(I162,'Cover Sheet'!$L$10:$M$13,2,0))</f>
        <v>0</v>
      </c>
      <c r="K162" s="34">
        <f t="shared" si="170"/>
        <v>0</v>
      </c>
      <c r="L162" s="191"/>
      <c r="M162" s="33">
        <f>IF(L162=0,0,VLOOKUP(L162,'Cover Sheet'!$L$14:$M$34,2,0))</f>
        <v>0</v>
      </c>
      <c r="N162" s="34">
        <f t="shared" si="171"/>
        <v>0</v>
      </c>
      <c r="O162" s="173"/>
      <c r="P162" s="42">
        <f>IF(L162="",0,VLOOKUP(L162,'Cover Sheet'!$L$10:$O$34,4,0))</f>
        <v>0</v>
      </c>
      <c r="Q162" s="43" t="str">
        <f t="shared" si="182"/>
        <v>-</v>
      </c>
      <c r="R162" s="193"/>
      <c r="S162" s="33">
        <f>IF(R162=0,0,VLOOKUP(R162,'Cover Sheet'!$L$14:$M$34,2,0))</f>
        <v>0</v>
      </c>
      <c r="T162" s="44">
        <f t="shared" si="183"/>
        <v>0</v>
      </c>
      <c r="U162" s="212"/>
      <c r="V162" s="42">
        <f>IF(R162="",0,VLOOKUP(R162,'Cover Sheet'!$L$10:$O$34,4,0))</f>
        <v>0</v>
      </c>
      <c r="W162" s="45" t="str">
        <f t="shared" si="188"/>
        <v>-</v>
      </c>
      <c r="X162" s="108">
        <f>IF(C162=0,0,VLOOKUP(C162,'Cover Sheet'!$D$10:$G$22,4,0))</f>
        <v>0</v>
      </c>
      <c r="Y162" s="49">
        <f>IF(F162=0,0,VLOOKUP(F162,'Cover Sheet'!$D$10:$G$34,4,0))</f>
        <v>0</v>
      </c>
      <c r="Z162" s="46"/>
      <c r="AB162" s="128">
        <f t="shared" si="172"/>
        <v>0</v>
      </c>
      <c r="AC162" s="131">
        <f t="shared" si="24"/>
        <v>7.53</v>
      </c>
      <c r="AD162" s="130" t="str">
        <f t="shared" si="189"/>
        <v>-</v>
      </c>
      <c r="AE162" s="131" t="str">
        <f t="shared" si="199"/>
        <v>-</v>
      </c>
      <c r="AF162" s="132" t="str">
        <f t="shared" si="184"/>
        <v>-</v>
      </c>
      <c r="AG162" s="196"/>
      <c r="AH162" s="132" t="str">
        <f t="shared" si="174"/>
        <v/>
      </c>
      <c r="AI162" s="129">
        <f t="shared" si="190"/>
        <v>0</v>
      </c>
      <c r="AJ162" s="130" t="str">
        <f t="shared" si="195"/>
        <v>-</v>
      </c>
      <c r="AK162" s="133">
        <f t="shared" si="175"/>
        <v>0</v>
      </c>
      <c r="AL162" s="134">
        <f t="shared" si="176"/>
        <v>0</v>
      </c>
      <c r="AN162" s="128">
        <f t="shared" si="177"/>
        <v>0</v>
      </c>
      <c r="AO162" s="131">
        <f t="shared" si="26"/>
        <v>7.53</v>
      </c>
      <c r="AP162" s="130" t="str">
        <f t="shared" si="191"/>
        <v>-</v>
      </c>
      <c r="AQ162" s="131" t="str">
        <f t="shared" si="200"/>
        <v>-</v>
      </c>
      <c r="AR162" s="129" t="str">
        <f t="shared" si="178"/>
        <v>-</v>
      </c>
      <c r="AS162" s="196"/>
      <c r="AT162" s="132" t="str">
        <f t="shared" si="179"/>
        <v/>
      </c>
      <c r="AU162" s="129">
        <f t="shared" si="180"/>
        <v>0</v>
      </c>
      <c r="AV162" s="130" t="str">
        <f t="shared" si="196"/>
        <v>-</v>
      </c>
      <c r="AW162" s="133">
        <f t="shared" si="192"/>
        <v>0</v>
      </c>
      <c r="AX162" s="134">
        <f t="shared" si="181"/>
        <v>0</v>
      </c>
    </row>
    <row r="163" spans="1:50" ht="18.75" hidden="1" customHeight="1" outlineLevel="1" x14ac:dyDescent="0.2">
      <c r="A163" s="218">
        <f t="shared" si="169"/>
        <v>145</v>
      </c>
      <c r="B163" s="170"/>
      <c r="C163" s="185"/>
      <c r="D163" s="184"/>
      <c r="E163" s="216">
        <f>IF($G163=0,0,VLOOKUP(C163,'Cover Sheet'!$D$10:$F$22,3,0))</f>
        <v>0</v>
      </c>
      <c r="F163" s="217"/>
      <c r="G163" s="35">
        <f t="shared" si="187"/>
        <v>0</v>
      </c>
      <c r="H163" s="152">
        <f>IF($G163=0,0,VLOOKUP(F163,'Cover Sheet'!$D$10:$F$34,3,0))</f>
        <v>0</v>
      </c>
      <c r="I163" s="191"/>
      <c r="J163" s="33">
        <f>IF(I163=0,0,VLOOKUP(I163,'Cover Sheet'!$L$10:$M$13,2,0))</f>
        <v>0</v>
      </c>
      <c r="K163" s="34">
        <f t="shared" si="170"/>
        <v>0</v>
      </c>
      <c r="L163" s="191"/>
      <c r="M163" s="33">
        <f>IF(L163=0,0,VLOOKUP(L163,'Cover Sheet'!$L$14:$M$34,2,0))</f>
        <v>0</v>
      </c>
      <c r="N163" s="34">
        <f t="shared" si="171"/>
        <v>0</v>
      </c>
      <c r="O163" s="173"/>
      <c r="P163" s="42">
        <f>IF(L163="",0,VLOOKUP(L163,'Cover Sheet'!$L$10:$O$34,4,0))</f>
        <v>0</v>
      </c>
      <c r="Q163" s="43" t="str">
        <f t="shared" si="182"/>
        <v>-</v>
      </c>
      <c r="R163" s="193"/>
      <c r="S163" s="33">
        <f>IF(R163=0,0,VLOOKUP(R163,'Cover Sheet'!$L$14:$M$34,2,0))</f>
        <v>0</v>
      </c>
      <c r="T163" s="44">
        <f t="shared" si="183"/>
        <v>0</v>
      </c>
      <c r="U163" s="212"/>
      <c r="V163" s="42">
        <f>IF(R163="",0,VLOOKUP(R163,'Cover Sheet'!$L$10:$O$34,4,0))</f>
        <v>0</v>
      </c>
      <c r="W163" s="45" t="str">
        <f t="shared" si="188"/>
        <v>-</v>
      </c>
      <c r="X163" s="108">
        <f>IF(C163=0,0,VLOOKUP(C163,'Cover Sheet'!$D$10:$G$22,4,0))</f>
        <v>0</v>
      </c>
      <c r="Y163" s="49">
        <f>IF(F163=0,0,VLOOKUP(F163,'Cover Sheet'!$D$10:$G$34,4,0))</f>
        <v>0</v>
      </c>
      <c r="Z163" s="46"/>
      <c r="AB163" s="128">
        <f t="shared" si="172"/>
        <v>0</v>
      </c>
      <c r="AC163" s="131">
        <f t="shared" si="24"/>
        <v>7.53</v>
      </c>
      <c r="AD163" s="130" t="str">
        <f t="shared" si="189"/>
        <v>-</v>
      </c>
      <c r="AE163" s="131" t="str">
        <f t="shared" si="199"/>
        <v>-</v>
      </c>
      <c r="AF163" s="132" t="str">
        <f t="shared" si="184"/>
        <v>-</v>
      </c>
      <c r="AG163" s="196"/>
      <c r="AH163" s="132" t="str">
        <f t="shared" si="174"/>
        <v/>
      </c>
      <c r="AI163" s="129">
        <f t="shared" si="190"/>
        <v>0</v>
      </c>
      <c r="AJ163" s="130" t="str">
        <f t="shared" si="195"/>
        <v>-</v>
      </c>
      <c r="AK163" s="133">
        <f t="shared" si="175"/>
        <v>0</v>
      </c>
      <c r="AL163" s="134">
        <f t="shared" si="176"/>
        <v>0</v>
      </c>
      <c r="AN163" s="128">
        <f t="shared" si="177"/>
        <v>0</v>
      </c>
      <c r="AO163" s="131">
        <f t="shared" si="26"/>
        <v>7.53</v>
      </c>
      <c r="AP163" s="130" t="str">
        <f t="shared" si="191"/>
        <v>-</v>
      </c>
      <c r="AQ163" s="131" t="str">
        <f t="shared" si="200"/>
        <v>-</v>
      </c>
      <c r="AR163" s="129" t="str">
        <f t="shared" si="178"/>
        <v>-</v>
      </c>
      <c r="AS163" s="196"/>
      <c r="AT163" s="132" t="str">
        <f t="shared" si="179"/>
        <v/>
      </c>
      <c r="AU163" s="129">
        <f t="shared" si="180"/>
        <v>0</v>
      </c>
      <c r="AV163" s="130" t="str">
        <f t="shared" si="196"/>
        <v>-</v>
      </c>
      <c r="AW163" s="133">
        <f t="shared" si="192"/>
        <v>0</v>
      </c>
      <c r="AX163" s="134">
        <f t="shared" si="181"/>
        <v>0</v>
      </c>
    </row>
    <row r="164" spans="1:50" ht="18" hidden="1" customHeight="1" outlineLevel="1" x14ac:dyDescent="0.2">
      <c r="A164" s="218">
        <f t="shared" si="169"/>
        <v>146</v>
      </c>
      <c r="B164" s="170"/>
      <c r="C164" s="186"/>
      <c r="D164" s="187"/>
      <c r="E164" s="216">
        <f>IF($G164=0,0,VLOOKUP(C164,'Cover Sheet'!$D$10:$F$22,3,0))</f>
        <v>0</v>
      </c>
      <c r="F164" s="217"/>
      <c r="G164" s="33">
        <f t="shared" si="187"/>
        <v>0</v>
      </c>
      <c r="H164" s="152">
        <f>IF($G164=0,0,VLOOKUP(F164,'Cover Sheet'!$D$10:$F$34,3,0))</f>
        <v>0</v>
      </c>
      <c r="I164" s="191"/>
      <c r="J164" s="33">
        <f>IF(I164=0,0,VLOOKUP(I164,'Cover Sheet'!$L$10:$M$13,2,0))</f>
        <v>0</v>
      </c>
      <c r="K164" s="34">
        <f t="shared" si="170"/>
        <v>0</v>
      </c>
      <c r="L164" s="191"/>
      <c r="M164" s="33">
        <f>IF(L164=0,0,VLOOKUP(L164,'Cover Sheet'!$L$14:$M$34,2,0))</f>
        <v>0</v>
      </c>
      <c r="N164" s="34">
        <f t="shared" si="171"/>
        <v>0</v>
      </c>
      <c r="O164" s="173"/>
      <c r="P164" s="42">
        <f>IF(L164="",0,VLOOKUP(L164,'Cover Sheet'!$L$10:$O$34,4,0))</f>
        <v>0</v>
      </c>
      <c r="Q164" s="43" t="str">
        <f t="shared" si="182"/>
        <v>-</v>
      </c>
      <c r="R164" s="193"/>
      <c r="S164" s="33">
        <f>IF(R164=0,0,VLOOKUP(R164,'Cover Sheet'!$L$14:$M$34,2,0))</f>
        <v>0</v>
      </c>
      <c r="T164" s="44">
        <f t="shared" si="183"/>
        <v>0</v>
      </c>
      <c r="U164" s="212"/>
      <c r="V164" s="42">
        <f>IF(R164="",0,VLOOKUP(R164,'Cover Sheet'!$L$10:$O$34,4,0))</f>
        <v>0</v>
      </c>
      <c r="W164" s="45" t="str">
        <f t="shared" si="188"/>
        <v>-</v>
      </c>
      <c r="X164" s="108">
        <f>IF(C164=0,0,VLOOKUP(C164,'Cover Sheet'!$D$10:$G$22,4,0))</f>
        <v>0</v>
      </c>
      <c r="Y164" s="49">
        <f>IF(F164=0,0,VLOOKUP(F164,'Cover Sheet'!$D$10:$G$34,4,0))</f>
        <v>0</v>
      </c>
      <c r="Z164" s="46"/>
      <c r="AB164" s="128">
        <f t="shared" si="172"/>
        <v>0</v>
      </c>
      <c r="AC164" s="131">
        <f t="shared" si="24"/>
        <v>7.53</v>
      </c>
      <c r="AD164" s="130" t="str">
        <f t="shared" si="189"/>
        <v>-</v>
      </c>
      <c r="AE164" s="131" t="str">
        <f t="shared" si="199"/>
        <v>-</v>
      </c>
      <c r="AF164" s="132" t="str">
        <f t="shared" si="184"/>
        <v>-</v>
      </c>
      <c r="AG164" s="196"/>
      <c r="AH164" s="132" t="str">
        <f t="shared" si="174"/>
        <v/>
      </c>
      <c r="AI164" s="129">
        <f t="shared" si="190"/>
        <v>0</v>
      </c>
      <c r="AJ164" s="130" t="str">
        <f t="shared" si="195"/>
        <v>-</v>
      </c>
      <c r="AK164" s="133">
        <f t="shared" si="175"/>
        <v>0</v>
      </c>
      <c r="AL164" s="134">
        <f t="shared" si="176"/>
        <v>0</v>
      </c>
      <c r="AN164" s="128">
        <f t="shared" si="177"/>
        <v>0</v>
      </c>
      <c r="AO164" s="131">
        <f t="shared" si="26"/>
        <v>7.53</v>
      </c>
      <c r="AP164" s="130" t="str">
        <f t="shared" si="191"/>
        <v>-</v>
      </c>
      <c r="AQ164" s="131" t="str">
        <f t="shared" si="200"/>
        <v>-</v>
      </c>
      <c r="AR164" s="129" t="str">
        <f t="shared" si="178"/>
        <v>-</v>
      </c>
      <c r="AS164" s="196"/>
      <c r="AT164" s="132" t="str">
        <f t="shared" si="179"/>
        <v/>
      </c>
      <c r="AU164" s="129">
        <f t="shared" si="180"/>
        <v>0</v>
      </c>
      <c r="AV164" s="130" t="str">
        <f t="shared" si="196"/>
        <v>-</v>
      </c>
      <c r="AW164" s="133">
        <f t="shared" si="192"/>
        <v>0</v>
      </c>
      <c r="AX164" s="134">
        <f t="shared" si="181"/>
        <v>0</v>
      </c>
    </row>
    <row r="165" spans="1:50" ht="18.95" hidden="1" customHeight="1" outlineLevel="1" x14ac:dyDescent="0.2">
      <c r="A165" s="218">
        <f t="shared" si="169"/>
        <v>147</v>
      </c>
      <c r="B165" s="170"/>
      <c r="C165" s="185"/>
      <c r="D165" s="184"/>
      <c r="E165" s="216">
        <f>IF($G165=0,0,VLOOKUP(C165,'Cover Sheet'!$D$10:$F$22,3,0))</f>
        <v>0</v>
      </c>
      <c r="F165" s="217"/>
      <c r="G165" s="35">
        <f t="shared" si="187"/>
        <v>0</v>
      </c>
      <c r="H165" s="152">
        <f>IF($G165=0,0,VLOOKUP(F165,'Cover Sheet'!$D$10:$F$34,3,0))</f>
        <v>0</v>
      </c>
      <c r="I165" s="191"/>
      <c r="J165" s="33">
        <f>IF(I165=0,0,VLOOKUP(I165,'Cover Sheet'!$L$10:$M$13,2,0))</f>
        <v>0</v>
      </c>
      <c r="K165" s="34">
        <f t="shared" si="170"/>
        <v>0</v>
      </c>
      <c r="L165" s="191"/>
      <c r="M165" s="33">
        <f>IF(L165=0,0,VLOOKUP(L165,'Cover Sheet'!$L$14:$M$34,2,0))</f>
        <v>0</v>
      </c>
      <c r="N165" s="34">
        <f t="shared" si="171"/>
        <v>0</v>
      </c>
      <c r="O165" s="173"/>
      <c r="P165" s="42">
        <f>IF(L165="",0,VLOOKUP(L165,'Cover Sheet'!$L$10:$O$34,4,0))</f>
        <v>0</v>
      </c>
      <c r="Q165" s="43" t="str">
        <f t="shared" si="182"/>
        <v>-</v>
      </c>
      <c r="R165" s="193"/>
      <c r="S165" s="33">
        <f>IF(R165=0,0,VLOOKUP(R165,'Cover Sheet'!$L$14:$M$34,2,0))</f>
        <v>0</v>
      </c>
      <c r="T165" s="44">
        <f t="shared" si="183"/>
        <v>0</v>
      </c>
      <c r="U165" s="212"/>
      <c r="V165" s="42">
        <f>IF(R165="",0,VLOOKUP(R165,'Cover Sheet'!$L$10:$O$34,4,0))</f>
        <v>0</v>
      </c>
      <c r="W165" s="45" t="str">
        <f t="shared" si="188"/>
        <v>-</v>
      </c>
      <c r="X165" s="108">
        <f>IF(C165=0,0,VLOOKUP(C165,'Cover Sheet'!$D$10:$G$22,4,0))</f>
        <v>0</v>
      </c>
      <c r="Y165" s="49">
        <f>IF(F165=0,0,VLOOKUP(F165,'Cover Sheet'!$D$10:$G$34,4,0))</f>
        <v>0</v>
      </c>
      <c r="Z165" s="46"/>
      <c r="AB165" s="128">
        <f t="shared" si="172"/>
        <v>0</v>
      </c>
      <c r="AC165" s="131">
        <f t="shared" si="24"/>
        <v>7.53</v>
      </c>
      <c r="AD165" s="130" t="str">
        <f t="shared" si="189"/>
        <v>-</v>
      </c>
      <c r="AE165" s="131" t="str">
        <f t="shared" si="199"/>
        <v>-</v>
      </c>
      <c r="AF165" s="132" t="str">
        <f t="shared" si="184"/>
        <v>-</v>
      </c>
      <c r="AG165" s="196"/>
      <c r="AH165" s="132" t="str">
        <f t="shared" si="174"/>
        <v/>
      </c>
      <c r="AI165" s="129">
        <f t="shared" si="190"/>
        <v>0</v>
      </c>
      <c r="AJ165" s="130" t="str">
        <f t="shared" si="195"/>
        <v>-</v>
      </c>
      <c r="AK165" s="133">
        <f t="shared" si="175"/>
        <v>0</v>
      </c>
      <c r="AL165" s="134">
        <f t="shared" si="176"/>
        <v>0</v>
      </c>
      <c r="AN165" s="128">
        <f t="shared" si="177"/>
        <v>0</v>
      </c>
      <c r="AO165" s="131">
        <f t="shared" si="26"/>
        <v>7.53</v>
      </c>
      <c r="AP165" s="130" t="str">
        <f t="shared" si="191"/>
        <v>-</v>
      </c>
      <c r="AQ165" s="131" t="str">
        <f t="shared" si="200"/>
        <v>-</v>
      </c>
      <c r="AR165" s="129" t="str">
        <f t="shared" si="178"/>
        <v>-</v>
      </c>
      <c r="AS165" s="196"/>
      <c r="AT165" s="132" t="str">
        <f t="shared" si="179"/>
        <v/>
      </c>
      <c r="AU165" s="129">
        <f t="shared" si="180"/>
        <v>0</v>
      </c>
      <c r="AV165" s="130" t="str">
        <f t="shared" si="196"/>
        <v>-</v>
      </c>
      <c r="AW165" s="133">
        <f t="shared" si="192"/>
        <v>0</v>
      </c>
      <c r="AX165" s="134">
        <f t="shared" si="181"/>
        <v>0</v>
      </c>
    </row>
    <row r="166" spans="1:50" ht="18.95" hidden="1" customHeight="1" outlineLevel="1" x14ac:dyDescent="0.2">
      <c r="A166" s="218">
        <f t="shared" si="169"/>
        <v>148</v>
      </c>
      <c r="B166" s="170"/>
      <c r="C166" s="185"/>
      <c r="D166" s="184"/>
      <c r="E166" s="216">
        <f>IF($G166=0,0,VLOOKUP(C166,'Cover Sheet'!$D$10:$F$22,3,0))</f>
        <v>0</v>
      </c>
      <c r="F166" s="217"/>
      <c r="G166" s="35">
        <f t="shared" si="187"/>
        <v>0</v>
      </c>
      <c r="H166" s="152">
        <f>IF($G166=0,0,VLOOKUP(F166,'Cover Sheet'!$D$10:$F$34,3,0))</f>
        <v>0</v>
      </c>
      <c r="I166" s="191"/>
      <c r="J166" s="33">
        <f>IF(I166=0,0,VLOOKUP(I166,'Cover Sheet'!$L$10:$M$13,2,0))</f>
        <v>0</v>
      </c>
      <c r="K166" s="34">
        <f t="shared" si="170"/>
        <v>0</v>
      </c>
      <c r="L166" s="191"/>
      <c r="M166" s="33">
        <f>IF(L166=0,0,VLOOKUP(L166,'Cover Sheet'!$L$14:$M$34,2,0))</f>
        <v>0</v>
      </c>
      <c r="N166" s="34">
        <f t="shared" si="171"/>
        <v>0</v>
      </c>
      <c r="O166" s="173"/>
      <c r="P166" s="42">
        <f>IF(L166="",0,VLOOKUP(L166,'Cover Sheet'!$L$10:$O$34,4,0))</f>
        <v>0</v>
      </c>
      <c r="Q166" s="43" t="str">
        <f t="shared" si="182"/>
        <v>-</v>
      </c>
      <c r="R166" s="193"/>
      <c r="S166" s="33">
        <f>IF(R166=0,0,VLOOKUP(R166,'Cover Sheet'!$L$14:$M$34,2,0))</f>
        <v>0</v>
      </c>
      <c r="T166" s="44">
        <f t="shared" si="183"/>
        <v>0</v>
      </c>
      <c r="U166" s="212"/>
      <c r="V166" s="42">
        <f>IF(R166="",0,VLOOKUP(R166,'Cover Sheet'!$L$10:$O$34,4,0))</f>
        <v>0</v>
      </c>
      <c r="W166" s="45" t="str">
        <f t="shared" si="188"/>
        <v>-</v>
      </c>
      <c r="X166" s="108">
        <f>IF(C166=0,0,VLOOKUP(C166,'Cover Sheet'!$D$10:$G$22,4,0))</f>
        <v>0</v>
      </c>
      <c r="Y166" s="49">
        <f>IF(F166=0,0,VLOOKUP(F166,'Cover Sheet'!$D$10:$G$34,4,0))</f>
        <v>0</v>
      </c>
      <c r="Z166" s="46"/>
      <c r="AB166" s="128">
        <f t="shared" si="172"/>
        <v>0</v>
      </c>
      <c r="AC166" s="131">
        <f t="shared" si="24"/>
        <v>7.53</v>
      </c>
      <c r="AD166" s="130" t="str">
        <f t="shared" si="189"/>
        <v>-</v>
      </c>
      <c r="AE166" s="131" t="str">
        <f t="shared" si="199"/>
        <v>-</v>
      </c>
      <c r="AF166" s="132" t="str">
        <f t="shared" si="184"/>
        <v>-</v>
      </c>
      <c r="AG166" s="196"/>
      <c r="AH166" s="132" t="str">
        <f t="shared" si="174"/>
        <v/>
      </c>
      <c r="AI166" s="129">
        <f t="shared" si="190"/>
        <v>0</v>
      </c>
      <c r="AJ166" s="130" t="str">
        <f t="shared" si="195"/>
        <v>-</v>
      </c>
      <c r="AK166" s="133">
        <f t="shared" si="175"/>
        <v>0</v>
      </c>
      <c r="AL166" s="134">
        <f t="shared" si="176"/>
        <v>0</v>
      </c>
      <c r="AN166" s="128">
        <f t="shared" si="177"/>
        <v>0</v>
      </c>
      <c r="AO166" s="131">
        <f t="shared" si="26"/>
        <v>7.53</v>
      </c>
      <c r="AP166" s="130" t="str">
        <f t="shared" si="191"/>
        <v>-</v>
      </c>
      <c r="AQ166" s="131" t="str">
        <f t="shared" si="200"/>
        <v>-</v>
      </c>
      <c r="AR166" s="129" t="str">
        <f t="shared" si="178"/>
        <v>-</v>
      </c>
      <c r="AS166" s="196"/>
      <c r="AT166" s="132" t="str">
        <f t="shared" si="179"/>
        <v/>
      </c>
      <c r="AU166" s="129">
        <f t="shared" si="180"/>
        <v>0</v>
      </c>
      <c r="AV166" s="130" t="str">
        <f t="shared" si="196"/>
        <v>-</v>
      </c>
      <c r="AW166" s="133">
        <f t="shared" si="192"/>
        <v>0</v>
      </c>
      <c r="AX166" s="134">
        <f t="shared" si="181"/>
        <v>0</v>
      </c>
    </row>
    <row r="167" spans="1:50" ht="18" hidden="1" customHeight="1" outlineLevel="1" x14ac:dyDescent="0.2">
      <c r="A167" s="218">
        <f t="shared" si="169"/>
        <v>149</v>
      </c>
      <c r="B167" s="170"/>
      <c r="C167" s="186"/>
      <c r="D167" s="187"/>
      <c r="E167" s="216">
        <f>IF($G167=0,0,VLOOKUP(C167,'Cover Sheet'!$D$10:$F$22,3,0))</f>
        <v>0</v>
      </c>
      <c r="F167" s="217"/>
      <c r="G167" s="33">
        <f t="shared" si="187"/>
        <v>0</v>
      </c>
      <c r="H167" s="152">
        <f>IF($G167=0,0,VLOOKUP(F167,'Cover Sheet'!$D$10:$F$34,3,0))</f>
        <v>0</v>
      </c>
      <c r="I167" s="191"/>
      <c r="J167" s="33">
        <f>IF(I167=0,0,VLOOKUP(I167,'Cover Sheet'!$L$10:$M$13,2,0))</f>
        <v>0</v>
      </c>
      <c r="K167" s="34">
        <f t="shared" si="170"/>
        <v>0</v>
      </c>
      <c r="L167" s="191"/>
      <c r="M167" s="33">
        <f>IF(L167=0,0,VLOOKUP(L167,'Cover Sheet'!$L$14:$M$34,2,0))</f>
        <v>0</v>
      </c>
      <c r="N167" s="34">
        <f t="shared" si="171"/>
        <v>0</v>
      </c>
      <c r="O167" s="173"/>
      <c r="P167" s="42">
        <f>IF(L167="",0,VLOOKUP(L167,'Cover Sheet'!$L$10:$O$34,4,0))</f>
        <v>0</v>
      </c>
      <c r="Q167" s="43" t="str">
        <f t="shared" si="182"/>
        <v>-</v>
      </c>
      <c r="R167" s="193"/>
      <c r="S167" s="33">
        <f>IF(R167=0,0,VLOOKUP(R167,'Cover Sheet'!$L$14:$M$34,2,0))</f>
        <v>0</v>
      </c>
      <c r="T167" s="44">
        <f t="shared" si="183"/>
        <v>0</v>
      </c>
      <c r="U167" s="212"/>
      <c r="V167" s="42">
        <f>IF(R167="",0,VLOOKUP(R167,'Cover Sheet'!$L$10:$O$34,4,0))</f>
        <v>0</v>
      </c>
      <c r="W167" s="45" t="str">
        <f t="shared" si="188"/>
        <v>-</v>
      </c>
      <c r="X167" s="108">
        <f>IF(C167=0,0,VLOOKUP(C167,'Cover Sheet'!$D$10:$G$22,4,0))</f>
        <v>0</v>
      </c>
      <c r="Y167" s="49">
        <f>IF(F167=0,0,VLOOKUP(F167,'Cover Sheet'!$D$10:$G$34,4,0))</f>
        <v>0</v>
      </c>
      <c r="Z167" s="46"/>
      <c r="AB167" s="128">
        <f t="shared" si="172"/>
        <v>0</v>
      </c>
      <c r="AC167" s="131">
        <f t="shared" si="24"/>
        <v>7.53</v>
      </c>
      <c r="AD167" s="130" t="str">
        <f t="shared" si="189"/>
        <v>-</v>
      </c>
      <c r="AE167" s="131" t="str">
        <f t="shared" si="199"/>
        <v>-</v>
      </c>
      <c r="AF167" s="132" t="str">
        <f t="shared" si="184"/>
        <v>-</v>
      </c>
      <c r="AG167" s="196"/>
      <c r="AH167" s="132" t="str">
        <f t="shared" si="174"/>
        <v/>
      </c>
      <c r="AI167" s="129">
        <f t="shared" si="190"/>
        <v>0</v>
      </c>
      <c r="AJ167" s="130" t="str">
        <f t="shared" si="195"/>
        <v>-</v>
      </c>
      <c r="AK167" s="133">
        <f t="shared" si="175"/>
        <v>0</v>
      </c>
      <c r="AL167" s="134">
        <f t="shared" si="176"/>
        <v>0</v>
      </c>
      <c r="AN167" s="128">
        <f t="shared" si="177"/>
        <v>0</v>
      </c>
      <c r="AO167" s="131">
        <f t="shared" si="26"/>
        <v>7.53</v>
      </c>
      <c r="AP167" s="130" t="str">
        <f t="shared" si="191"/>
        <v>-</v>
      </c>
      <c r="AQ167" s="131" t="str">
        <f t="shared" si="200"/>
        <v>-</v>
      </c>
      <c r="AR167" s="129" t="str">
        <f t="shared" si="178"/>
        <v>-</v>
      </c>
      <c r="AS167" s="196"/>
      <c r="AT167" s="132" t="str">
        <f t="shared" si="179"/>
        <v/>
      </c>
      <c r="AU167" s="129">
        <f t="shared" si="180"/>
        <v>0</v>
      </c>
      <c r="AV167" s="130" t="str">
        <f t="shared" si="196"/>
        <v>-</v>
      </c>
      <c r="AW167" s="133">
        <f t="shared" si="192"/>
        <v>0</v>
      </c>
      <c r="AX167" s="134">
        <f t="shared" si="181"/>
        <v>0</v>
      </c>
    </row>
    <row r="168" spans="1:50" ht="18.95" hidden="1" customHeight="1" outlineLevel="1" x14ac:dyDescent="0.2">
      <c r="A168" s="218">
        <f t="shared" si="169"/>
        <v>150</v>
      </c>
      <c r="B168" s="170"/>
      <c r="C168" s="185"/>
      <c r="D168" s="184"/>
      <c r="E168" s="216">
        <f>IF($G168=0,0,VLOOKUP(C168,'Cover Sheet'!$D$10:$F$22,3,0))</f>
        <v>0</v>
      </c>
      <c r="F168" s="217"/>
      <c r="G168" s="35">
        <f t="shared" si="187"/>
        <v>0</v>
      </c>
      <c r="H168" s="152">
        <f>IF($G168=0,0,VLOOKUP(F168,'Cover Sheet'!$D$10:$F$34,3,0))</f>
        <v>0</v>
      </c>
      <c r="I168" s="191"/>
      <c r="J168" s="33">
        <f>IF(I168=0,0,VLOOKUP(I168,'Cover Sheet'!$L$10:$M$13,2,0))</f>
        <v>0</v>
      </c>
      <c r="K168" s="34">
        <f t="shared" si="170"/>
        <v>0</v>
      </c>
      <c r="L168" s="191"/>
      <c r="M168" s="33">
        <f>IF(L168=0,0,VLOOKUP(L168,'Cover Sheet'!$L$14:$M$34,2,0))</f>
        <v>0</v>
      </c>
      <c r="N168" s="34">
        <f t="shared" si="171"/>
        <v>0</v>
      </c>
      <c r="O168" s="173"/>
      <c r="P168" s="42">
        <f>IF(L168="",0,VLOOKUP(L168,'Cover Sheet'!$L$10:$O$34,4,0))</f>
        <v>0</v>
      </c>
      <c r="Q168" s="43" t="str">
        <f t="shared" si="182"/>
        <v>-</v>
      </c>
      <c r="R168" s="193"/>
      <c r="S168" s="33">
        <f>IF(R168=0,0,VLOOKUP(R168,'Cover Sheet'!$L$14:$M$34,2,0))</f>
        <v>0</v>
      </c>
      <c r="T168" s="44">
        <f t="shared" si="183"/>
        <v>0</v>
      </c>
      <c r="U168" s="212"/>
      <c r="V168" s="42">
        <f>IF(R168="",0,VLOOKUP(R168,'Cover Sheet'!$L$10:$O$34,4,0))</f>
        <v>0</v>
      </c>
      <c r="W168" s="45" t="str">
        <f t="shared" si="188"/>
        <v>-</v>
      </c>
      <c r="X168" s="108">
        <f>IF(C168=0,0,VLOOKUP(C168,'Cover Sheet'!$D$10:$G$22,4,0))</f>
        <v>0</v>
      </c>
      <c r="Y168" s="49">
        <f>IF(F168=0,0,VLOOKUP(F168,'Cover Sheet'!$D$10:$G$34,4,0))</f>
        <v>0</v>
      </c>
      <c r="Z168" s="46"/>
      <c r="AB168" s="128">
        <f t="shared" si="172"/>
        <v>0</v>
      </c>
      <c r="AC168" s="131">
        <f t="shared" si="24"/>
        <v>7.53</v>
      </c>
      <c r="AD168" s="130" t="str">
        <f t="shared" si="189"/>
        <v>-</v>
      </c>
      <c r="AE168" s="131" t="str">
        <f t="shared" si="199"/>
        <v>-</v>
      </c>
      <c r="AF168" s="132" t="str">
        <f t="shared" si="184"/>
        <v>-</v>
      </c>
      <c r="AG168" s="196"/>
      <c r="AH168" s="132" t="str">
        <f t="shared" si="174"/>
        <v/>
      </c>
      <c r="AI168" s="129">
        <f t="shared" si="190"/>
        <v>0</v>
      </c>
      <c r="AJ168" s="130" t="str">
        <f t="shared" si="195"/>
        <v>-</v>
      </c>
      <c r="AK168" s="133">
        <f t="shared" si="175"/>
        <v>0</v>
      </c>
      <c r="AL168" s="134">
        <f t="shared" si="176"/>
        <v>0</v>
      </c>
      <c r="AN168" s="128">
        <f t="shared" si="177"/>
        <v>0</v>
      </c>
      <c r="AO168" s="131">
        <f t="shared" si="26"/>
        <v>7.53</v>
      </c>
      <c r="AP168" s="130" t="str">
        <f t="shared" si="191"/>
        <v>-</v>
      </c>
      <c r="AQ168" s="131" t="str">
        <f t="shared" si="200"/>
        <v>-</v>
      </c>
      <c r="AR168" s="129" t="str">
        <f t="shared" si="178"/>
        <v>-</v>
      </c>
      <c r="AS168" s="196"/>
      <c r="AT168" s="132" t="str">
        <f t="shared" si="179"/>
        <v/>
      </c>
      <c r="AU168" s="129">
        <f t="shared" si="180"/>
        <v>0</v>
      </c>
      <c r="AV168" s="130" t="str">
        <f t="shared" si="196"/>
        <v>-</v>
      </c>
      <c r="AW168" s="133">
        <f t="shared" si="192"/>
        <v>0</v>
      </c>
      <c r="AX168" s="134">
        <f t="shared" si="181"/>
        <v>0</v>
      </c>
    </row>
    <row r="169" spans="1:50" ht="18.95" hidden="1" customHeight="1" outlineLevel="1" x14ac:dyDescent="0.2">
      <c r="A169" s="218">
        <f t="shared" si="169"/>
        <v>151</v>
      </c>
      <c r="B169" s="170"/>
      <c r="C169" s="185"/>
      <c r="D169" s="184"/>
      <c r="E169" s="216">
        <f>IF($G169=0,0,VLOOKUP(C169,'Cover Sheet'!$D$10:$F$22,3,0))</f>
        <v>0</v>
      </c>
      <c r="F169" s="217"/>
      <c r="G169" s="35">
        <f t="shared" si="187"/>
        <v>0</v>
      </c>
      <c r="H169" s="152">
        <f>IF($G169=0,0,VLOOKUP(F169,'Cover Sheet'!$D$10:$F$34,3,0))</f>
        <v>0</v>
      </c>
      <c r="I169" s="191"/>
      <c r="J169" s="33">
        <f>IF(I169=0,0,VLOOKUP(I169,'Cover Sheet'!$L$10:$M$13,2,0))</f>
        <v>0</v>
      </c>
      <c r="K169" s="34">
        <f t="shared" si="170"/>
        <v>0</v>
      </c>
      <c r="L169" s="191"/>
      <c r="M169" s="33">
        <f>IF(L169=0,0,VLOOKUP(L169,'Cover Sheet'!$L$14:$M$34,2,0))</f>
        <v>0</v>
      </c>
      <c r="N169" s="34">
        <f t="shared" si="171"/>
        <v>0</v>
      </c>
      <c r="O169" s="173"/>
      <c r="P169" s="42">
        <f>IF(L169="",0,VLOOKUP(L169,'Cover Sheet'!$L$10:$O$34,4,0))</f>
        <v>0</v>
      </c>
      <c r="Q169" s="43" t="str">
        <f t="shared" si="182"/>
        <v>-</v>
      </c>
      <c r="R169" s="193"/>
      <c r="S169" s="33">
        <f>IF(R169=0,0,VLOOKUP(R169,'Cover Sheet'!$L$14:$M$34,2,0))</f>
        <v>0</v>
      </c>
      <c r="T169" s="44">
        <f t="shared" si="183"/>
        <v>0</v>
      </c>
      <c r="U169" s="212"/>
      <c r="V169" s="42">
        <f>IF(R169="",0,VLOOKUP(R169,'Cover Sheet'!$L$10:$O$34,4,0))</f>
        <v>0</v>
      </c>
      <c r="W169" s="45" t="str">
        <f t="shared" si="188"/>
        <v>-</v>
      </c>
      <c r="X169" s="108">
        <f>IF(C169=0,0,VLOOKUP(C169,'Cover Sheet'!$D$10:$G$22,4,0))</f>
        <v>0</v>
      </c>
      <c r="Y169" s="49">
        <f>IF(F169=0,0,VLOOKUP(F169,'Cover Sheet'!$D$10:$G$34,4,0))</f>
        <v>0</v>
      </c>
      <c r="Z169" s="46"/>
      <c r="AB169" s="128">
        <f t="shared" si="172"/>
        <v>0</v>
      </c>
      <c r="AC169" s="131">
        <f t="shared" si="24"/>
        <v>7.53</v>
      </c>
      <c r="AD169" s="130" t="str">
        <f t="shared" si="189"/>
        <v>-</v>
      </c>
      <c r="AE169" s="131" t="str">
        <f t="shared" si="199"/>
        <v>-</v>
      </c>
      <c r="AF169" s="132" t="str">
        <f t="shared" si="184"/>
        <v>-</v>
      </c>
      <c r="AG169" s="196"/>
      <c r="AH169" s="132" t="str">
        <f t="shared" si="174"/>
        <v/>
      </c>
      <c r="AI169" s="129">
        <f t="shared" si="190"/>
        <v>0</v>
      </c>
      <c r="AJ169" s="130" t="str">
        <f t="shared" si="195"/>
        <v>-</v>
      </c>
      <c r="AK169" s="133">
        <f t="shared" si="175"/>
        <v>0</v>
      </c>
      <c r="AL169" s="134">
        <f t="shared" si="176"/>
        <v>0</v>
      </c>
      <c r="AN169" s="128">
        <f t="shared" si="177"/>
        <v>0</v>
      </c>
      <c r="AO169" s="131">
        <f t="shared" si="26"/>
        <v>7.53</v>
      </c>
      <c r="AP169" s="130" t="str">
        <f t="shared" si="191"/>
        <v>-</v>
      </c>
      <c r="AQ169" s="131" t="str">
        <f t="shared" si="200"/>
        <v>-</v>
      </c>
      <c r="AR169" s="129" t="str">
        <f t="shared" si="178"/>
        <v>-</v>
      </c>
      <c r="AS169" s="196"/>
      <c r="AT169" s="132" t="str">
        <f t="shared" si="179"/>
        <v/>
      </c>
      <c r="AU169" s="129">
        <f t="shared" si="180"/>
        <v>0</v>
      </c>
      <c r="AV169" s="130" t="str">
        <f t="shared" si="196"/>
        <v>-</v>
      </c>
      <c r="AW169" s="133">
        <f t="shared" si="192"/>
        <v>0</v>
      </c>
      <c r="AX169" s="134">
        <f t="shared" si="181"/>
        <v>0</v>
      </c>
    </row>
    <row r="170" spans="1:50" ht="18" hidden="1" customHeight="1" outlineLevel="1" x14ac:dyDescent="0.2">
      <c r="A170" s="218">
        <f t="shared" si="169"/>
        <v>152</v>
      </c>
      <c r="B170" s="170"/>
      <c r="C170" s="185"/>
      <c r="D170" s="184"/>
      <c r="E170" s="216">
        <f>IF($G170=0,0,VLOOKUP(C170,'Cover Sheet'!$D$10:$F$22,3,0))</f>
        <v>0</v>
      </c>
      <c r="F170" s="217"/>
      <c r="G170" s="35">
        <f t="shared" si="187"/>
        <v>0</v>
      </c>
      <c r="H170" s="152">
        <f>IF($G170=0,0,VLOOKUP(F170,'Cover Sheet'!$D$10:$F$34,3,0))</f>
        <v>0</v>
      </c>
      <c r="I170" s="191"/>
      <c r="J170" s="33">
        <f>IF(I170=0,0,VLOOKUP(I170,'Cover Sheet'!$L$10:$M$13,2,0))</f>
        <v>0</v>
      </c>
      <c r="K170" s="34">
        <f t="shared" si="170"/>
        <v>0</v>
      </c>
      <c r="L170" s="191"/>
      <c r="M170" s="33">
        <f>IF(L170=0,0,VLOOKUP(L170,'Cover Sheet'!$L$14:$M$34,2,0))</f>
        <v>0</v>
      </c>
      <c r="N170" s="34">
        <f t="shared" si="171"/>
        <v>0</v>
      </c>
      <c r="O170" s="173"/>
      <c r="P170" s="42">
        <f>IF(L170="",0,VLOOKUP(L170,'Cover Sheet'!$L$10:$O$34,4,0))</f>
        <v>0</v>
      </c>
      <c r="Q170" s="43" t="str">
        <f t="shared" si="182"/>
        <v>-</v>
      </c>
      <c r="R170" s="193"/>
      <c r="S170" s="33">
        <f>IF(R170=0,0,VLOOKUP(R170,'Cover Sheet'!$L$14:$M$34,2,0))</f>
        <v>0</v>
      </c>
      <c r="T170" s="44">
        <f t="shared" si="183"/>
        <v>0</v>
      </c>
      <c r="U170" s="212"/>
      <c r="V170" s="42">
        <f>IF(R170="",0,VLOOKUP(R170,'Cover Sheet'!$L$10:$O$34,4,0))</f>
        <v>0</v>
      </c>
      <c r="W170" s="45" t="str">
        <f t="shared" si="188"/>
        <v>-</v>
      </c>
      <c r="X170" s="108">
        <f>IF(C170=0,0,VLOOKUP(C170,'Cover Sheet'!$D$10:$G$22,4,0))</f>
        <v>0</v>
      </c>
      <c r="Y170" s="49">
        <f>IF(F170=0,0,VLOOKUP(F170,'Cover Sheet'!$D$10:$G$34,4,0))</f>
        <v>0</v>
      </c>
      <c r="Z170" s="46"/>
      <c r="AB170" s="128">
        <f t="shared" si="172"/>
        <v>0</v>
      </c>
      <c r="AC170" s="131">
        <f t="shared" si="24"/>
        <v>7.53</v>
      </c>
      <c r="AD170" s="130" t="str">
        <f t="shared" si="189"/>
        <v>-</v>
      </c>
      <c r="AE170" s="131" t="str">
        <f>IF(AB170=0,"-",(AC170-0.2*AD170)^2/(AC170+0.8*AD170))</f>
        <v>-</v>
      </c>
      <c r="AF170" s="132" t="str">
        <f t="shared" si="184"/>
        <v>-</v>
      </c>
      <c r="AG170" s="196"/>
      <c r="AH170" s="132" t="str">
        <f t="shared" si="174"/>
        <v/>
      </c>
      <c r="AI170" s="129">
        <f t="shared" si="190"/>
        <v>0</v>
      </c>
      <c r="AJ170" s="130" t="str">
        <f t="shared" si="195"/>
        <v>-</v>
      </c>
      <c r="AK170" s="133">
        <f t="shared" si="175"/>
        <v>0</v>
      </c>
      <c r="AL170" s="134">
        <f t="shared" si="176"/>
        <v>0</v>
      </c>
      <c r="AN170" s="128">
        <f t="shared" si="177"/>
        <v>0</v>
      </c>
      <c r="AO170" s="131">
        <f t="shared" si="26"/>
        <v>7.53</v>
      </c>
      <c r="AP170" s="130" t="str">
        <f t="shared" si="191"/>
        <v>-</v>
      </c>
      <c r="AQ170" s="131" t="str">
        <f>IF(AN170=0,"-",(AO170-0.2*AP170)^2/(AO170+0.8*AP170))</f>
        <v>-</v>
      </c>
      <c r="AR170" s="129" t="str">
        <f t="shared" si="178"/>
        <v>-</v>
      </c>
      <c r="AS170" s="196"/>
      <c r="AT170" s="132" t="str">
        <f t="shared" si="179"/>
        <v/>
      </c>
      <c r="AU170" s="129">
        <f t="shared" si="180"/>
        <v>0</v>
      </c>
      <c r="AV170" s="130" t="str">
        <f t="shared" si="196"/>
        <v>-</v>
      </c>
      <c r="AW170" s="133">
        <f t="shared" si="192"/>
        <v>0</v>
      </c>
      <c r="AX170" s="134">
        <f t="shared" si="181"/>
        <v>0</v>
      </c>
    </row>
    <row r="171" spans="1:50" ht="18" hidden="1" customHeight="1" outlineLevel="1" x14ac:dyDescent="0.2">
      <c r="A171" s="218">
        <f t="shared" si="169"/>
        <v>153</v>
      </c>
      <c r="B171" s="170"/>
      <c r="C171" s="185"/>
      <c r="D171" s="184"/>
      <c r="E171" s="216">
        <f>IF($G171=0,0,VLOOKUP(C171,'Cover Sheet'!$D$10:$F$22,3,0))</f>
        <v>0</v>
      </c>
      <c r="F171" s="217"/>
      <c r="G171" s="35">
        <f t="shared" si="187"/>
        <v>0</v>
      </c>
      <c r="H171" s="152">
        <f>IF($G171=0,0,VLOOKUP(F171,'Cover Sheet'!$D$10:$F$34,3,0))</f>
        <v>0</v>
      </c>
      <c r="I171" s="191"/>
      <c r="J171" s="33">
        <f>IF(I171=0,0,VLOOKUP(I171,'Cover Sheet'!$L$10:$M$13,2,0))</f>
        <v>0</v>
      </c>
      <c r="K171" s="34">
        <f t="shared" si="170"/>
        <v>0</v>
      </c>
      <c r="L171" s="191"/>
      <c r="M171" s="33">
        <f>IF(L171=0,0,VLOOKUP(L171,'Cover Sheet'!$L$14:$M$34,2,0))</f>
        <v>0</v>
      </c>
      <c r="N171" s="34">
        <f t="shared" si="171"/>
        <v>0</v>
      </c>
      <c r="O171" s="173"/>
      <c r="P171" s="42">
        <f>IF(L171="",0,VLOOKUP(L171,'Cover Sheet'!$L$10:$O$34,4,0))</f>
        <v>0</v>
      </c>
      <c r="Q171" s="43" t="str">
        <f t="shared" si="182"/>
        <v>-</v>
      </c>
      <c r="R171" s="193"/>
      <c r="S171" s="33">
        <f>IF(R171=0,0,VLOOKUP(R171,'Cover Sheet'!$L$14:$M$34,2,0))</f>
        <v>0</v>
      </c>
      <c r="T171" s="44">
        <f t="shared" si="183"/>
        <v>0</v>
      </c>
      <c r="U171" s="212"/>
      <c r="V171" s="42">
        <f>IF(R171="",0,VLOOKUP(R171,'Cover Sheet'!$L$10:$O$34,4,0))</f>
        <v>0</v>
      </c>
      <c r="W171" s="45" t="str">
        <f t="shared" si="188"/>
        <v>-</v>
      </c>
      <c r="X171" s="108">
        <f>IF(C171=0,0,VLOOKUP(C171,'Cover Sheet'!$D$10:$G$22,4,0))</f>
        <v>0</v>
      </c>
      <c r="Y171" s="49">
        <f>IF(F171=0,0,VLOOKUP(F171,'Cover Sheet'!$D$10:$G$34,4,0))</f>
        <v>0</v>
      </c>
      <c r="Z171" s="46"/>
      <c r="AB171" s="128">
        <f t="shared" si="172"/>
        <v>0</v>
      </c>
      <c r="AC171" s="131">
        <f t="shared" si="24"/>
        <v>7.53</v>
      </c>
      <c r="AD171" s="130" t="str">
        <f t="shared" si="189"/>
        <v>-</v>
      </c>
      <c r="AE171" s="131" t="str">
        <f t="shared" ref="AE171:AE177" si="201">IF(AB171=0,"-",(AC171-0.2*AD171)^2/(AC171+0.8*AD171))</f>
        <v>-</v>
      </c>
      <c r="AF171" s="132" t="str">
        <f t="shared" si="184"/>
        <v>-</v>
      </c>
      <c r="AG171" s="196"/>
      <c r="AH171" s="132" t="str">
        <f t="shared" si="174"/>
        <v/>
      </c>
      <c r="AI171" s="129">
        <f t="shared" si="190"/>
        <v>0</v>
      </c>
      <c r="AJ171" s="130" t="str">
        <f t="shared" si="195"/>
        <v>-</v>
      </c>
      <c r="AK171" s="133">
        <f t="shared" si="175"/>
        <v>0</v>
      </c>
      <c r="AL171" s="134">
        <f t="shared" si="176"/>
        <v>0</v>
      </c>
      <c r="AN171" s="128">
        <f t="shared" si="177"/>
        <v>0</v>
      </c>
      <c r="AO171" s="131">
        <f t="shared" si="26"/>
        <v>7.53</v>
      </c>
      <c r="AP171" s="130" t="str">
        <f t="shared" si="191"/>
        <v>-</v>
      </c>
      <c r="AQ171" s="131" t="str">
        <f t="shared" ref="AQ171:AQ177" si="202">IF(AN171=0,"-",(AO171-0.2*AP171)^2/(AO171+0.8*AP171))</f>
        <v>-</v>
      </c>
      <c r="AR171" s="129" t="str">
        <f t="shared" si="178"/>
        <v>-</v>
      </c>
      <c r="AS171" s="196"/>
      <c r="AT171" s="132" t="str">
        <f t="shared" si="179"/>
        <v/>
      </c>
      <c r="AU171" s="129">
        <f t="shared" si="180"/>
        <v>0</v>
      </c>
      <c r="AV171" s="130" t="str">
        <f t="shared" si="196"/>
        <v>-</v>
      </c>
      <c r="AW171" s="133">
        <f t="shared" si="192"/>
        <v>0</v>
      </c>
      <c r="AX171" s="134">
        <f t="shared" si="181"/>
        <v>0</v>
      </c>
    </row>
    <row r="172" spans="1:50" ht="18.75" hidden="1" customHeight="1" outlineLevel="1" x14ac:dyDescent="0.2">
      <c r="A172" s="218">
        <f t="shared" si="169"/>
        <v>154</v>
      </c>
      <c r="B172" s="170"/>
      <c r="C172" s="185"/>
      <c r="D172" s="184"/>
      <c r="E172" s="216">
        <f>IF($G172=0,0,VLOOKUP(C172,'Cover Sheet'!$D$10:$F$22,3,0))</f>
        <v>0</v>
      </c>
      <c r="F172" s="217"/>
      <c r="G172" s="35">
        <f t="shared" si="187"/>
        <v>0</v>
      </c>
      <c r="H172" s="152">
        <f>IF($G172=0,0,VLOOKUP(F172,'Cover Sheet'!$D$10:$F$34,3,0))</f>
        <v>0</v>
      </c>
      <c r="I172" s="191"/>
      <c r="J172" s="33">
        <f>IF(I172=0,0,VLOOKUP(I172,'Cover Sheet'!$L$10:$M$13,2,0))</f>
        <v>0</v>
      </c>
      <c r="K172" s="34">
        <f t="shared" si="170"/>
        <v>0</v>
      </c>
      <c r="L172" s="191"/>
      <c r="M172" s="33">
        <f>IF(L172=0,0,VLOOKUP(L172,'Cover Sheet'!$L$14:$M$34,2,0))</f>
        <v>0</v>
      </c>
      <c r="N172" s="34">
        <f t="shared" si="171"/>
        <v>0</v>
      </c>
      <c r="O172" s="173"/>
      <c r="P172" s="42">
        <f>IF(L172="",0,VLOOKUP(L172,'Cover Sheet'!$L$10:$O$34,4,0))</f>
        <v>0</v>
      </c>
      <c r="Q172" s="43" t="str">
        <f t="shared" si="182"/>
        <v>-</v>
      </c>
      <c r="R172" s="193"/>
      <c r="S172" s="33">
        <f>IF(R172=0,0,VLOOKUP(R172,'Cover Sheet'!$L$14:$M$34,2,0))</f>
        <v>0</v>
      </c>
      <c r="T172" s="44">
        <f t="shared" si="183"/>
        <v>0</v>
      </c>
      <c r="U172" s="212"/>
      <c r="V172" s="42">
        <f>IF(R172="",0,VLOOKUP(R172,'Cover Sheet'!$L$10:$O$34,4,0))</f>
        <v>0</v>
      </c>
      <c r="W172" s="45" t="str">
        <f t="shared" si="188"/>
        <v>-</v>
      </c>
      <c r="X172" s="108">
        <f>IF(C172=0,0,VLOOKUP(C172,'Cover Sheet'!$D$10:$G$22,4,0))</f>
        <v>0</v>
      </c>
      <c r="Y172" s="49">
        <f>IF(F172=0,0,VLOOKUP(F172,'Cover Sheet'!$D$10:$G$34,4,0))</f>
        <v>0</v>
      </c>
      <c r="Z172" s="46"/>
      <c r="AB172" s="128">
        <f t="shared" si="172"/>
        <v>0</v>
      </c>
      <c r="AC172" s="131">
        <f t="shared" si="24"/>
        <v>7.53</v>
      </c>
      <c r="AD172" s="130" t="str">
        <f t="shared" si="189"/>
        <v>-</v>
      </c>
      <c r="AE172" s="131" t="str">
        <f t="shared" si="201"/>
        <v>-</v>
      </c>
      <c r="AF172" s="132" t="str">
        <f t="shared" si="184"/>
        <v>-</v>
      </c>
      <c r="AG172" s="196"/>
      <c r="AH172" s="132" t="str">
        <f t="shared" si="174"/>
        <v/>
      </c>
      <c r="AI172" s="129">
        <f t="shared" si="190"/>
        <v>0</v>
      </c>
      <c r="AJ172" s="130" t="str">
        <f t="shared" si="195"/>
        <v>-</v>
      </c>
      <c r="AK172" s="133">
        <f t="shared" si="175"/>
        <v>0</v>
      </c>
      <c r="AL172" s="134">
        <f t="shared" si="176"/>
        <v>0</v>
      </c>
      <c r="AN172" s="128">
        <f t="shared" si="177"/>
        <v>0</v>
      </c>
      <c r="AO172" s="131">
        <f t="shared" si="26"/>
        <v>7.53</v>
      </c>
      <c r="AP172" s="130" t="str">
        <f t="shared" si="191"/>
        <v>-</v>
      </c>
      <c r="AQ172" s="131" t="str">
        <f t="shared" si="202"/>
        <v>-</v>
      </c>
      <c r="AR172" s="129" t="str">
        <f t="shared" si="178"/>
        <v>-</v>
      </c>
      <c r="AS172" s="196"/>
      <c r="AT172" s="132" t="str">
        <f t="shared" si="179"/>
        <v/>
      </c>
      <c r="AU172" s="129">
        <f t="shared" si="180"/>
        <v>0</v>
      </c>
      <c r="AV172" s="130" t="str">
        <f t="shared" si="196"/>
        <v>-</v>
      </c>
      <c r="AW172" s="133">
        <f t="shared" si="192"/>
        <v>0</v>
      </c>
      <c r="AX172" s="134">
        <f t="shared" si="181"/>
        <v>0</v>
      </c>
    </row>
    <row r="173" spans="1:50" ht="18" hidden="1" customHeight="1" outlineLevel="1" x14ac:dyDescent="0.2">
      <c r="A173" s="218">
        <f t="shared" si="169"/>
        <v>155</v>
      </c>
      <c r="B173" s="170"/>
      <c r="C173" s="185"/>
      <c r="D173" s="184"/>
      <c r="E173" s="216">
        <f>IF($G173=0,0,VLOOKUP(C173,'Cover Sheet'!$D$10:$F$22,3,0))</f>
        <v>0</v>
      </c>
      <c r="F173" s="217"/>
      <c r="G173" s="35">
        <f t="shared" si="187"/>
        <v>0</v>
      </c>
      <c r="H173" s="152">
        <f>IF($G173=0,0,VLOOKUP(F173,'Cover Sheet'!$D$10:$F$34,3,0))</f>
        <v>0</v>
      </c>
      <c r="I173" s="191"/>
      <c r="J173" s="33">
        <f>IF(I173=0,0,VLOOKUP(I173,'Cover Sheet'!$L$10:$M$13,2,0))</f>
        <v>0</v>
      </c>
      <c r="K173" s="34">
        <f t="shared" si="170"/>
        <v>0</v>
      </c>
      <c r="L173" s="191"/>
      <c r="M173" s="33">
        <f>IF(L173=0,0,VLOOKUP(L173,'Cover Sheet'!$L$14:$M$34,2,0))</f>
        <v>0</v>
      </c>
      <c r="N173" s="34">
        <f t="shared" si="171"/>
        <v>0</v>
      </c>
      <c r="O173" s="173"/>
      <c r="P173" s="42">
        <f>IF(L173="",0,VLOOKUP(L173,'Cover Sheet'!$L$10:$O$34,4,0))</f>
        <v>0</v>
      </c>
      <c r="Q173" s="43" t="str">
        <f t="shared" si="182"/>
        <v>-</v>
      </c>
      <c r="R173" s="193"/>
      <c r="S173" s="33">
        <f>IF(R173=0,0,VLOOKUP(R173,'Cover Sheet'!$L$14:$M$34,2,0))</f>
        <v>0</v>
      </c>
      <c r="T173" s="44">
        <f t="shared" si="183"/>
        <v>0</v>
      </c>
      <c r="U173" s="212"/>
      <c r="V173" s="42">
        <f>IF(R173="",0,VLOOKUP(R173,'Cover Sheet'!$L$10:$O$34,4,0))</f>
        <v>0</v>
      </c>
      <c r="W173" s="45" t="str">
        <f t="shared" si="188"/>
        <v>-</v>
      </c>
      <c r="X173" s="108">
        <f>IF(C173=0,0,VLOOKUP(C173,'Cover Sheet'!$D$10:$G$22,4,0))</f>
        <v>0</v>
      </c>
      <c r="Y173" s="49">
        <f>IF(F173=0,0,VLOOKUP(F173,'Cover Sheet'!$D$10:$G$34,4,0))</f>
        <v>0</v>
      </c>
      <c r="Z173" s="46"/>
      <c r="AB173" s="128">
        <f t="shared" si="172"/>
        <v>0</v>
      </c>
      <c r="AC173" s="131">
        <f t="shared" si="24"/>
        <v>7.53</v>
      </c>
      <c r="AD173" s="130" t="str">
        <f t="shared" si="189"/>
        <v>-</v>
      </c>
      <c r="AE173" s="131" t="str">
        <f t="shared" si="201"/>
        <v>-</v>
      </c>
      <c r="AF173" s="132" t="str">
        <f t="shared" si="184"/>
        <v>-</v>
      </c>
      <c r="AG173" s="196"/>
      <c r="AH173" s="132" t="str">
        <f t="shared" si="174"/>
        <v/>
      </c>
      <c r="AI173" s="129">
        <f t="shared" si="190"/>
        <v>0</v>
      </c>
      <c r="AJ173" s="130" t="str">
        <f t="shared" si="195"/>
        <v>-</v>
      </c>
      <c r="AK173" s="133">
        <f t="shared" si="175"/>
        <v>0</v>
      </c>
      <c r="AL173" s="134">
        <f t="shared" si="176"/>
        <v>0</v>
      </c>
      <c r="AN173" s="128">
        <f t="shared" si="177"/>
        <v>0</v>
      </c>
      <c r="AO173" s="131">
        <f t="shared" si="26"/>
        <v>7.53</v>
      </c>
      <c r="AP173" s="130" t="str">
        <f t="shared" si="191"/>
        <v>-</v>
      </c>
      <c r="AQ173" s="131" t="str">
        <f t="shared" si="202"/>
        <v>-</v>
      </c>
      <c r="AR173" s="129" t="str">
        <f t="shared" si="178"/>
        <v>-</v>
      </c>
      <c r="AS173" s="196"/>
      <c r="AT173" s="132" t="str">
        <f t="shared" si="179"/>
        <v/>
      </c>
      <c r="AU173" s="129">
        <f t="shared" si="180"/>
        <v>0</v>
      </c>
      <c r="AV173" s="130" t="str">
        <f t="shared" si="196"/>
        <v>-</v>
      </c>
      <c r="AW173" s="133">
        <f t="shared" si="192"/>
        <v>0</v>
      </c>
      <c r="AX173" s="134">
        <f t="shared" si="181"/>
        <v>0</v>
      </c>
    </row>
    <row r="174" spans="1:50" ht="18.75" hidden="1" customHeight="1" outlineLevel="1" x14ac:dyDescent="0.2">
      <c r="A174" s="218">
        <f t="shared" si="169"/>
        <v>156</v>
      </c>
      <c r="B174" s="170"/>
      <c r="C174" s="185"/>
      <c r="D174" s="184"/>
      <c r="E174" s="216">
        <f>IF($G174=0,0,VLOOKUP(C174,'Cover Sheet'!$D$10:$F$22,3,0))</f>
        <v>0</v>
      </c>
      <c r="F174" s="217"/>
      <c r="G174" s="35">
        <f t="shared" si="187"/>
        <v>0</v>
      </c>
      <c r="H174" s="152">
        <f>IF($G174=0,0,VLOOKUP(F174,'Cover Sheet'!$D$10:$F$34,3,0))</f>
        <v>0</v>
      </c>
      <c r="I174" s="191"/>
      <c r="J174" s="33">
        <f>IF(I174=0,0,VLOOKUP(I174,'Cover Sheet'!$L$10:$M$13,2,0))</f>
        <v>0</v>
      </c>
      <c r="K174" s="34">
        <f t="shared" si="170"/>
        <v>0</v>
      </c>
      <c r="L174" s="191"/>
      <c r="M174" s="33">
        <f>IF(L174=0,0,VLOOKUP(L174,'Cover Sheet'!$L$14:$M$34,2,0))</f>
        <v>0</v>
      </c>
      <c r="N174" s="34">
        <f t="shared" si="171"/>
        <v>0</v>
      </c>
      <c r="O174" s="173"/>
      <c r="P174" s="42">
        <f>IF(L174="",0,VLOOKUP(L174,'Cover Sheet'!$L$10:$O$34,4,0))</f>
        <v>0</v>
      </c>
      <c r="Q174" s="43" t="str">
        <f t="shared" si="182"/>
        <v>-</v>
      </c>
      <c r="R174" s="193"/>
      <c r="S174" s="33">
        <f>IF(R174=0,0,VLOOKUP(R174,'Cover Sheet'!$L$14:$M$34,2,0))</f>
        <v>0</v>
      </c>
      <c r="T174" s="44">
        <f t="shared" si="183"/>
        <v>0</v>
      </c>
      <c r="U174" s="212"/>
      <c r="V174" s="42">
        <f>IF(R174="",0,VLOOKUP(R174,'Cover Sheet'!$L$10:$O$34,4,0))</f>
        <v>0</v>
      </c>
      <c r="W174" s="45" t="str">
        <f t="shared" si="188"/>
        <v>-</v>
      </c>
      <c r="X174" s="108">
        <f>IF(C174=0,0,VLOOKUP(C174,'Cover Sheet'!$D$10:$G$22,4,0))</f>
        <v>0</v>
      </c>
      <c r="Y174" s="49">
        <f>IF(F174=0,0,VLOOKUP(F174,'Cover Sheet'!$D$10:$G$34,4,0))</f>
        <v>0</v>
      </c>
      <c r="Z174" s="46"/>
      <c r="AB174" s="128">
        <f t="shared" si="172"/>
        <v>0</v>
      </c>
      <c r="AC174" s="131">
        <f t="shared" si="24"/>
        <v>7.53</v>
      </c>
      <c r="AD174" s="130" t="str">
        <f t="shared" si="189"/>
        <v>-</v>
      </c>
      <c r="AE174" s="131" t="str">
        <f t="shared" si="201"/>
        <v>-</v>
      </c>
      <c r="AF174" s="132" t="str">
        <f t="shared" si="184"/>
        <v>-</v>
      </c>
      <c r="AG174" s="196"/>
      <c r="AH174" s="132" t="str">
        <f t="shared" si="174"/>
        <v/>
      </c>
      <c r="AI174" s="129">
        <f t="shared" si="190"/>
        <v>0</v>
      </c>
      <c r="AJ174" s="130" t="str">
        <f t="shared" si="195"/>
        <v>-</v>
      </c>
      <c r="AK174" s="133">
        <f t="shared" si="175"/>
        <v>0</v>
      </c>
      <c r="AL174" s="134">
        <f t="shared" si="176"/>
        <v>0</v>
      </c>
      <c r="AN174" s="128">
        <f t="shared" si="177"/>
        <v>0</v>
      </c>
      <c r="AO174" s="131">
        <f t="shared" si="26"/>
        <v>7.53</v>
      </c>
      <c r="AP174" s="130" t="str">
        <f t="shared" si="191"/>
        <v>-</v>
      </c>
      <c r="AQ174" s="131" t="str">
        <f t="shared" si="202"/>
        <v>-</v>
      </c>
      <c r="AR174" s="129" t="str">
        <f t="shared" si="178"/>
        <v>-</v>
      </c>
      <c r="AS174" s="196"/>
      <c r="AT174" s="132" t="str">
        <f t="shared" si="179"/>
        <v/>
      </c>
      <c r="AU174" s="129">
        <f t="shared" si="180"/>
        <v>0</v>
      </c>
      <c r="AV174" s="130" t="str">
        <f t="shared" si="196"/>
        <v>-</v>
      </c>
      <c r="AW174" s="133">
        <f t="shared" si="192"/>
        <v>0</v>
      </c>
      <c r="AX174" s="134">
        <f t="shared" si="181"/>
        <v>0</v>
      </c>
    </row>
    <row r="175" spans="1:50" ht="18" hidden="1" customHeight="1" outlineLevel="1" x14ac:dyDescent="0.2">
      <c r="A175" s="218">
        <f t="shared" si="169"/>
        <v>157</v>
      </c>
      <c r="B175" s="170"/>
      <c r="C175" s="185"/>
      <c r="D175" s="184"/>
      <c r="E175" s="216">
        <f>IF($G175=0,0,VLOOKUP(C175,'Cover Sheet'!$D$10:$F$22,3,0))</f>
        <v>0</v>
      </c>
      <c r="F175" s="217"/>
      <c r="G175" s="35">
        <f t="shared" si="187"/>
        <v>0</v>
      </c>
      <c r="H175" s="152">
        <f>IF($G175=0,0,VLOOKUP(F175,'Cover Sheet'!$D$10:$F$34,3,0))</f>
        <v>0</v>
      </c>
      <c r="I175" s="191"/>
      <c r="J175" s="33">
        <f>IF(I175=0,0,VLOOKUP(I175,'Cover Sheet'!$L$10:$M$13,2,0))</f>
        <v>0</v>
      </c>
      <c r="K175" s="34">
        <f t="shared" si="170"/>
        <v>0</v>
      </c>
      <c r="L175" s="191"/>
      <c r="M175" s="33">
        <f>IF(L175=0,0,VLOOKUP(L175,'Cover Sheet'!$L$14:$M$34,2,0))</f>
        <v>0</v>
      </c>
      <c r="N175" s="34">
        <f t="shared" si="171"/>
        <v>0</v>
      </c>
      <c r="O175" s="173"/>
      <c r="P175" s="42">
        <f>IF(L175="",0,VLOOKUP(L175,'Cover Sheet'!$L$10:$O$34,4,0))</f>
        <v>0</v>
      </c>
      <c r="Q175" s="43" t="str">
        <f t="shared" si="182"/>
        <v>-</v>
      </c>
      <c r="R175" s="193"/>
      <c r="S175" s="33">
        <f>IF(R175=0,0,VLOOKUP(R175,'Cover Sheet'!$L$14:$M$34,2,0))</f>
        <v>0</v>
      </c>
      <c r="T175" s="44">
        <f t="shared" si="183"/>
        <v>0</v>
      </c>
      <c r="U175" s="212"/>
      <c r="V175" s="42">
        <f>IF(R175="",0,VLOOKUP(R175,'Cover Sheet'!$L$10:$O$34,4,0))</f>
        <v>0</v>
      </c>
      <c r="W175" s="45" t="str">
        <f t="shared" si="188"/>
        <v>-</v>
      </c>
      <c r="X175" s="108">
        <f>IF(C175=0,0,VLOOKUP(C175,'Cover Sheet'!$D$10:$G$22,4,0))</f>
        <v>0</v>
      </c>
      <c r="Y175" s="49">
        <f>IF(F175=0,0,VLOOKUP(F175,'Cover Sheet'!$D$10:$G$34,4,0))</f>
        <v>0</v>
      </c>
      <c r="Z175" s="46"/>
      <c r="AB175" s="128">
        <f t="shared" si="172"/>
        <v>0</v>
      </c>
      <c r="AC175" s="131">
        <f t="shared" si="24"/>
        <v>7.53</v>
      </c>
      <c r="AD175" s="130" t="str">
        <f t="shared" si="189"/>
        <v>-</v>
      </c>
      <c r="AE175" s="131" t="str">
        <f t="shared" si="201"/>
        <v>-</v>
      </c>
      <c r="AF175" s="132" t="str">
        <f t="shared" si="184"/>
        <v>-</v>
      </c>
      <c r="AG175" s="196"/>
      <c r="AH175" s="132" t="str">
        <f t="shared" si="174"/>
        <v/>
      </c>
      <c r="AI175" s="129">
        <f t="shared" si="190"/>
        <v>0</v>
      </c>
      <c r="AJ175" s="130" t="str">
        <f t="shared" si="195"/>
        <v>-</v>
      </c>
      <c r="AK175" s="133">
        <f t="shared" si="175"/>
        <v>0</v>
      </c>
      <c r="AL175" s="134">
        <f t="shared" si="176"/>
        <v>0</v>
      </c>
      <c r="AN175" s="128">
        <f t="shared" si="177"/>
        <v>0</v>
      </c>
      <c r="AO175" s="131">
        <f t="shared" si="26"/>
        <v>7.53</v>
      </c>
      <c r="AP175" s="130" t="str">
        <f t="shared" si="191"/>
        <v>-</v>
      </c>
      <c r="AQ175" s="131" t="str">
        <f t="shared" si="202"/>
        <v>-</v>
      </c>
      <c r="AR175" s="129" t="str">
        <f t="shared" si="178"/>
        <v>-</v>
      </c>
      <c r="AS175" s="196"/>
      <c r="AT175" s="132" t="str">
        <f t="shared" si="179"/>
        <v/>
      </c>
      <c r="AU175" s="129">
        <f t="shared" si="180"/>
        <v>0</v>
      </c>
      <c r="AV175" s="130" t="str">
        <f t="shared" si="196"/>
        <v>-</v>
      </c>
      <c r="AW175" s="133">
        <f t="shared" si="192"/>
        <v>0</v>
      </c>
      <c r="AX175" s="134">
        <f t="shared" si="181"/>
        <v>0</v>
      </c>
    </row>
    <row r="176" spans="1:50" ht="18.75" hidden="1" customHeight="1" outlineLevel="1" x14ac:dyDescent="0.2">
      <c r="A176" s="218">
        <f t="shared" si="169"/>
        <v>158</v>
      </c>
      <c r="B176" s="170"/>
      <c r="C176" s="185"/>
      <c r="D176" s="184"/>
      <c r="E176" s="216">
        <f>IF($G176=0,0,VLOOKUP(C176,'Cover Sheet'!$D$10:$F$22,3,0))</f>
        <v>0</v>
      </c>
      <c r="F176" s="217"/>
      <c r="G176" s="35">
        <f t="shared" si="187"/>
        <v>0</v>
      </c>
      <c r="H176" s="152">
        <f>IF($G176=0,0,VLOOKUP(F176,'Cover Sheet'!$D$10:$F$34,3,0))</f>
        <v>0</v>
      </c>
      <c r="I176" s="191"/>
      <c r="J176" s="33">
        <f>IF(I176=0,0,VLOOKUP(I176,'Cover Sheet'!$L$10:$M$13,2,0))</f>
        <v>0</v>
      </c>
      <c r="K176" s="34">
        <f t="shared" si="170"/>
        <v>0</v>
      </c>
      <c r="L176" s="191"/>
      <c r="M176" s="33">
        <f>IF(L176=0,0,VLOOKUP(L176,'Cover Sheet'!$L$14:$M$34,2,0))</f>
        <v>0</v>
      </c>
      <c r="N176" s="34">
        <f t="shared" si="171"/>
        <v>0</v>
      </c>
      <c r="O176" s="173"/>
      <c r="P176" s="42">
        <f>IF(L176="",0,VLOOKUP(L176,'Cover Sheet'!$L$10:$O$34,4,0))</f>
        <v>0</v>
      </c>
      <c r="Q176" s="43" t="str">
        <f t="shared" si="182"/>
        <v>-</v>
      </c>
      <c r="R176" s="193"/>
      <c r="S176" s="33">
        <f>IF(R176=0,0,VLOOKUP(R176,'Cover Sheet'!$L$14:$M$34,2,0))</f>
        <v>0</v>
      </c>
      <c r="T176" s="44">
        <f t="shared" si="183"/>
        <v>0</v>
      </c>
      <c r="U176" s="212"/>
      <c r="V176" s="42">
        <f>IF(R176="",0,VLOOKUP(R176,'Cover Sheet'!$L$10:$O$34,4,0))</f>
        <v>0</v>
      </c>
      <c r="W176" s="45" t="str">
        <f t="shared" si="188"/>
        <v>-</v>
      </c>
      <c r="X176" s="108">
        <f>IF(C176=0,0,VLOOKUP(C176,'Cover Sheet'!$D$10:$G$22,4,0))</f>
        <v>0</v>
      </c>
      <c r="Y176" s="49">
        <f>IF(F176=0,0,VLOOKUP(F176,'Cover Sheet'!$D$10:$G$34,4,0))</f>
        <v>0</v>
      </c>
      <c r="Z176" s="46"/>
      <c r="AB176" s="128">
        <f t="shared" si="172"/>
        <v>0</v>
      </c>
      <c r="AC176" s="131">
        <f t="shared" si="24"/>
        <v>7.53</v>
      </c>
      <c r="AD176" s="130" t="str">
        <f t="shared" si="189"/>
        <v>-</v>
      </c>
      <c r="AE176" s="131" t="str">
        <f t="shared" si="201"/>
        <v>-</v>
      </c>
      <c r="AF176" s="132" t="str">
        <f t="shared" si="184"/>
        <v>-</v>
      </c>
      <c r="AG176" s="196"/>
      <c r="AH176" s="132" t="str">
        <f t="shared" si="174"/>
        <v/>
      </c>
      <c r="AI176" s="129">
        <f t="shared" si="190"/>
        <v>0</v>
      </c>
      <c r="AJ176" s="130" t="str">
        <f t="shared" si="195"/>
        <v>-</v>
      </c>
      <c r="AK176" s="133">
        <f t="shared" si="175"/>
        <v>0</v>
      </c>
      <c r="AL176" s="134">
        <f t="shared" si="176"/>
        <v>0</v>
      </c>
      <c r="AN176" s="128">
        <f t="shared" si="177"/>
        <v>0</v>
      </c>
      <c r="AO176" s="131">
        <f t="shared" si="26"/>
        <v>7.53</v>
      </c>
      <c r="AP176" s="130" t="str">
        <f t="shared" si="191"/>
        <v>-</v>
      </c>
      <c r="AQ176" s="131" t="str">
        <f t="shared" si="202"/>
        <v>-</v>
      </c>
      <c r="AR176" s="129" t="str">
        <f t="shared" si="178"/>
        <v>-</v>
      </c>
      <c r="AS176" s="196"/>
      <c r="AT176" s="132" t="str">
        <f t="shared" si="179"/>
        <v/>
      </c>
      <c r="AU176" s="129">
        <f t="shared" si="180"/>
        <v>0</v>
      </c>
      <c r="AV176" s="130" t="str">
        <f t="shared" si="196"/>
        <v>-</v>
      </c>
      <c r="AW176" s="133">
        <f t="shared" si="192"/>
        <v>0</v>
      </c>
      <c r="AX176" s="134">
        <f t="shared" si="181"/>
        <v>0</v>
      </c>
    </row>
    <row r="177" spans="1:50" ht="18.95" hidden="1" customHeight="1" outlineLevel="1" x14ac:dyDescent="0.2">
      <c r="A177" s="218">
        <f t="shared" si="169"/>
        <v>159</v>
      </c>
      <c r="B177" s="170"/>
      <c r="C177" s="185"/>
      <c r="D177" s="184"/>
      <c r="E177" s="216">
        <f>IF($G177=0,0,VLOOKUP(C177,'Cover Sheet'!$D$10:$F$22,3,0))</f>
        <v>0</v>
      </c>
      <c r="F177" s="217"/>
      <c r="G177" s="35">
        <f t="shared" si="187"/>
        <v>0</v>
      </c>
      <c r="H177" s="152">
        <f>IF($G177=0,0,VLOOKUP(F177,'Cover Sheet'!$D$10:$F$34,3,0))</f>
        <v>0</v>
      </c>
      <c r="I177" s="191"/>
      <c r="J177" s="33">
        <f>IF(I177=0,0,VLOOKUP(I177,'Cover Sheet'!$L$10:$M$13,2,0))</f>
        <v>0</v>
      </c>
      <c r="K177" s="34">
        <f t="shared" si="170"/>
        <v>0</v>
      </c>
      <c r="L177" s="191"/>
      <c r="M177" s="33">
        <f>IF(L177=0,0,VLOOKUP(L177,'Cover Sheet'!$L$14:$M$34,2,0))</f>
        <v>0</v>
      </c>
      <c r="N177" s="34">
        <f t="shared" si="171"/>
        <v>0</v>
      </c>
      <c r="O177" s="173"/>
      <c r="P177" s="42">
        <f>IF(L177="",0,VLOOKUP(L177,'Cover Sheet'!$L$10:$O$34,4,0))</f>
        <v>0</v>
      </c>
      <c r="Q177" s="43" t="str">
        <f t="shared" si="182"/>
        <v>-</v>
      </c>
      <c r="R177" s="193"/>
      <c r="S177" s="33">
        <f>IF(R177=0,0,VLOOKUP(R177,'Cover Sheet'!$L$14:$M$34,2,0))</f>
        <v>0</v>
      </c>
      <c r="T177" s="44">
        <f t="shared" si="183"/>
        <v>0</v>
      </c>
      <c r="U177" s="212"/>
      <c r="V177" s="42">
        <f>IF(R177="",0,VLOOKUP(R177,'Cover Sheet'!$L$10:$O$34,4,0))</f>
        <v>0</v>
      </c>
      <c r="W177" s="45" t="str">
        <f t="shared" si="188"/>
        <v>-</v>
      </c>
      <c r="X177" s="108">
        <f>IF(C177=0,0,VLOOKUP(C177,'Cover Sheet'!$D$10:$G$22,4,0))</f>
        <v>0</v>
      </c>
      <c r="Y177" s="49">
        <f>IF(F177=0,0,VLOOKUP(F177,'Cover Sheet'!$D$10:$G$34,4,0))</f>
        <v>0</v>
      </c>
      <c r="Z177" s="46"/>
      <c r="AB177" s="128">
        <f t="shared" si="172"/>
        <v>0</v>
      </c>
      <c r="AC177" s="131">
        <f t="shared" si="24"/>
        <v>7.53</v>
      </c>
      <c r="AD177" s="130" t="str">
        <f t="shared" si="189"/>
        <v>-</v>
      </c>
      <c r="AE177" s="131" t="str">
        <f t="shared" si="201"/>
        <v>-</v>
      </c>
      <c r="AF177" s="132" t="str">
        <f t="shared" si="184"/>
        <v>-</v>
      </c>
      <c r="AG177" s="196"/>
      <c r="AH177" s="132" t="str">
        <f t="shared" si="174"/>
        <v/>
      </c>
      <c r="AI177" s="129">
        <f t="shared" si="190"/>
        <v>0</v>
      </c>
      <c r="AJ177" s="130" t="str">
        <f t="shared" si="195"/>
        <v>-</v>
      </c>
      <c r="AK177" s="133">
        <f t="shared" si="175"/>
        <v>0</v>
      </c>
      <c r="AL177" s="134">
        <f t="shared" si="176"/>
        <v>0</v>
      </c>
      <c r="AN177" s="128">
        <f t="shared" si="177"/>
        <v>0</v>
      </c>
      <c r="AO177" s="131">
        <f t="shared" si="26"/>
        <v>7.53</v>
      </c>
      <c r="AP177" s="130" t="str">
        <f t="shared" si="191"/>
        <v>-</v>
      </c>
      <c r="AQ177" s="131" t="str">
        <f t="shared" si="202"/>
        <v>-</v>
      </c>
      <c r="AR177" s="129" t="str">
        <f t="shared" si="178"/>
        <v>-</v>
      </c>
      <c r="AS177" s="196"/>
      <c r="AT177" s="132" t="str">
        <f t="shared" si="179"/>
        <v/>
      </c>
      <c r="AU177" s="129">
        <f t="shared" si="180"/>
        <v>0</v>
      </c>
      <c r="AV177" s="130" t="str">
        <f t="shared" si="196"/>
        <v>-</v>
      </c>
      <c r="AW177" s="133">
        <f t="shared" si="192"/>
        <v>0</v>
      </c>
      <c r="AX177" s="134">
        <f t="shared" si="181"/>
        <v>0</v>
      </c>
    </row>
    <row r="178" spans="1:50" ht="18" hidden="1" customHeight="1" outlineLevel="1" x14ac:dyDescent="0.2">
      <c r="A178" s="218">
        <f t="shared" si="169"/>
        <v>160</v>
      </c>
      <c r="B178" s="170"/>
      <c r="C178" s="185"/>
      <c r="D178" s="184"/>
      <c r="E178" s="216">
        <f>IF($G178=0,0,VLOOKUP(C178,'Cover Sheet'!$D$10:$F$22,3,0))</f>
        <v>0</v>
      </c>
      <c r="F178" s="217"/>
      <c r="G178" s="35">
        <f t="shared" si="187"/>
        <v>0</v>
      </c>
      <c r="H178" s="152">
        <f>IF($G178=0,0,VLOOKUP(F178,'Cover Sheet'!$D$10:$F$34,3,0))</f>
        <v>0</v>
      </c>
      <c r="I178" s="191"/>
      <c r="J178" s="33">
        <f>IF(I178=0,0,VLOOKUP(I178,'Cover Sheet'!$L$10:$M$13,2,0))</f>
        <v>0</v>
      </c>
      <c r="K178" s="34">
        <f t="shared" si="170"/>
        <v>0</v>
      </c>
      <c r="L178" s="191"/>
      <c r="M178" s="33">
        <f>IF(L178=0,0,VLOOKUP(L178,'Cover Sheet'!$L$14:$M$34,2,0))</f>
        <v>0</v>
      </c>
      <c r="N178" s="34">
        <f t="shared" si="171"/>
        <v>0</v>
      </c>
      <c r="O178" s="173"/>
      <c r="P178" s="42">
        <f>IF(L178="",0,VLOOKUP(L178,'Cover Sheet'!$L$10:$O$34,4,0))</f>
        <v>0</v>
      </c>
      <c r="Q178" s="43" t="str">
        <f t="shared" si="182"/>
        <v>-</v>
      </c>
      <c r="R178" s="193"/>
      <c r="S178" s="33">
        <f>IF(R178=0,0,VLOOKUP(R178,'Cover Sheet'!$L$14:$M$34,2,0))</f>
        <v>0</v>
      </c>
      <c r="T178" s="44">
        <f t="shared" si="183"/>
        <v>0</v>
      </c>
      <c r="U178" s="212"/>
      <c r="V178" s="42">
        <f>IF(R178="",0,VLOOKUP(R178,'Cover Sheet'!$L$10:$O$34,4,0))</f>
        <v>0</v>
      </c>
      <c r="W178" s="45" t="str">
        <f t="shared" si="188"/>
        <v>-</v>
      </c>
      <c r="X178" s="108">
        <f>IF(C178=0,0,VLOOKUP(C178,'Cover Sheet'!$D$10:$G$22,4,0))</f>
        <v>0</v>
      </c>
      <c r="Y178" s="49">
        <f>IF(F178=0,0,VLOOKUP(F178,'Cover Sheet'!$D$10:$G$34,4,0))</f>
        <v>0</v>
      </c>
      <c r="Z178" s="46"/>
      <c r="AB178" s="128">
        <f t="shared" si="172"/>
        <v>0</v>
      </c>
      <c r="AC178" s="131">
        <f t="shared" si="24"/>
        <v>7.53</v>
      </c>
      <c r="AD178" s="130" t="str">
        <f t="shared" si="189"/>
        <v>-</v>
      </c>
      <c r="AE178" s="131" t="str">
        <f>IF(AB178=0,"-",(AC178-0.2*AD178)^2/(AC178+0.8*AD178))</f>
        <v>-</v>
      </c>
      <c r="AF178" s="132" t="str">
        <f t="shared" si="184"/>
        <v>-</v>
      </c>
      <c r="AG178" s="196"/>
      <c r="AH178" s="132" t="str">
        <f t="shared" si="174"/>
        <v/>
      </c>
      <c r="AI178" s="129">
        <f t="shared" si="190"/>
        <v>0</v>
      </c>
      <c r="AJ178" s="130" t="str">
        <f t="shared" si="195"/>
        <v>-</v>
      </c>
      <c r="AK178" s="133">
        <f t="shared" si="175"/>
        <v>0</v>
      </c>
      <c r="AL178" s="134">
        <f t="shared" si="176"/>
        <v>0</v>
      </c>
      <c r="AN178" s="128">
        <f t="shared" si="177"/>
        <v>0</v>
      </c>
      <c r="AO178" s="131">
        <f t="shared" si="26"/>
        <v>7.53</v>
      </c>
      <c r="AP178" s="130" t="str">
        <f t="shared" si="191"/>
        <v>-</v>
      </c>
      <c r="AQ178" s="131" t="str">
        <f>IF(AN178=0,"-",(AO178-0.2*AP178)^2/(AO178+0.8*AP178))</f>
        <v>-</v>
      </c>
      <c r="AR178" s="129" t="str">
        <f t="shared" si="178"/>
        <v>-</v>
      </c>
      <c r="AS178" s="196"/>
      <c r="AT178" s="132" t="str">
        <f t="shared" si="179"/>
        <v/>
      </c>
      <c r="AU178" s="129">
        <f t="shared" si="180"/>
        <v>0</v>
      </c>
      <c r="AV178" s="130" t="str">
        <f t="shared" si="196"/>
        <v>-</v>
      </c>
      <c r="AW178" s="133">
        <f t="shared" si="192"/>
        <v>0</v>
      </c>
      <c r="AX178" s="134">
        <f t="shared" si="181"/>
        <v>0</v>
      </c>
    </row>
    <row r="179" spans="1:50" ht="18" hidden="1" customHeight="1" outlineLevel="1" x14ac:dyDescent="0.2">
      <c r="A179" s="218">
        <f t="shared" si="169"/>
        <v>161</v>
      </c>
      <c r="B179" s="170"/>
      <c r="C179" s="185"/>
      <c r="D179" s="184"/>
      <c r="E179" s="216">
        <f>IF($G179=0,0,VLOOKUP(C179,'Cover Sheet'!$D$10:$F$22,3,0))</f>
        <v>0</v>
      </c>
      <c r="F179" s="217"/>
      <c r="G179" s="35">
        <f t="shared" si="187"/>
        <v>0</v>
      </c>
      <c r="H179" s="152">
        <f>IF($G179=0,0,VLOOKUP(F179,'Cover Sheet'!$D$10:$F$34,3,0))</f>
        <v>0</v>
      </c>
      <c r="I179" s="191"/>
      <c r="J179" s="33">
        <f>IF(I179=0,0,VLOOKUP(I179,'Cover Sheet'!$L$10:$M$13,2,0))</f>
        <v>0</v>
      </c>
      <c r="K179" s="34">
        <f t="shared" si="170"/>
        <v>0</v>
      </c>
      <c r="L179" s="191"/>
      <c r="M179" s="33">
        <f>IF(L179=0,0,VLOOKUP(L179,'Cover Sheet'!$L$14:$M$34,2,0))</f>
        <v>0</v>
      </c>
      <c r="N179" s="34">
        <f t="shared" si="171"/>
        <v>0</v>
      </c>
      <c r="O179" s="173"/>
      <c r="P179" s="42">
        <f>IF(L179="",0,VLOOKUP(L179,'Cover Sheet'!$L$10:$O$34,4,0))</f>
        <v>0</v>
      </c>
      <c r="Q179" s="43" t="str">
        <f t="shared" si="182"/>
        <v>-</v>
      </c>
      <c r="R179" s="193"/>
      <c r="S179" s="33">
        <f>IF(R179=0,0,VLOOKUP(R179,'Cover Sheet'!$L$14:$M$34,2,0))</f>
        <v>0</v>
      </c>
      <c r="T179" s="44">
        <f t="shared" si="183"/>
        <v>0</v>
      </c>
      <c r="U179" s="212"/>
      <c r="V179" s="42">
        <f>IF(R179="",0,VLOOKUP(R179,'Cover Sheet'!$L$10:$O$34,4,0))</f>
        <v>0</v>
      </c>
      <c r="W179" s="45" t="str">
        <f t="shared" si="188"/>
        <v>-</v>
      </c>
      <c r="X179" s="108">
        <f>IF(C179=0,0,VLOOKUP(C179,'Cover Sheet'!$D$10:$G$22,4,0))</f>
        <v>0</v>
      </c>
      <c r="Y179" s="49">
        <f>IF(F179=0,0,VLOOKUP(F179,'Cover Sheet'!$D$10:$G$34,4,0))</f>
        <v>0</v>
      </c>
      <c r="Z179" s="46"/>
      <c r="AB179" s="128">
        <f t="shared" si="172"/>
        <v>0</v>
      </c>
      <c r="AC179" s="131">
        <f t="shared" si="24"/>
        <v>7.53</v>
      </c>
      <c r="AD179" s="130" t="str">
        <f t="shared" si="189"/>
        <v>-</v>
      </c>
      <c r="AE179" s="131" t="str">
        <f t="shared" ref="AE179:AE192" si="203">IF(AB179=0,"-",(AC179-0.2*AD179)^2/(AC179+0.8*AD179))</f>
        <v>-</v>
      </c>
      <c r="AF179" s="132" t="str">
        <f t="shared" si="184"/>
        <v>-</v>
      </c>
      <c r="AG179" s="196"/>
      <c r="AH179" s="132" t="str">
        <f t="shared" si="174"/>
        <v/>
      </c>
      <c r="AI179" s="129">
        <f t="shared" si="190"/>
        <v>0</v>
      </c>
      <c r="AJ179" s="130" t="str">
        <f t="shared" si="195"/>
        <v>-</v>
      </c>
      <c r="AK179" s="133">
        <f t="shared" si="175"/>
        <v>0</v>
      </c>
      <c r="AL179" s="134">
        <f t="shared" si="176"/>
        <v>0</v>
      </c>
      <c r="AN179" s="128">
        <f t="shared" si="177"/>
        <v>0</v>
      </c>
      <c r="AO179" s="131">
        <f t="shared" si="26"/>
        <v>7.53</v>
      </c>
      <c r="AP179" s="130" t="str">
        <f t="shared" si="191"/>
        <v>-</v>
      </c>
      <c r="AQ179" s="131" t="str">
        <f t="shared" ref="AQ179:AQ192" si="204">IF(AN179=0,"-",(AO179-0.2*AP179)^2/(AO179+0.8*AP179))</f>
        <v>-</v>
      </c>
      <c r="AR179" s="129" t="str">
        <f t="shared" si="178"/>
        <v>-</v>
      </c>
      <c r="AS179" s="196"/>
      <c r="AT179" s="132" t="str">
        <f t="shared" si="179"/>
        <v/>
      </c>
      <c r="AU179" s="129">
        <f t="shared" si="180"/>
        <v>0</v>
      </c>
      <c r="AV179" s="130" t="str">
        <f t="shared" si="196"/>
        <v>-</v>
      </c>
      <c r="AW179" s="133">
        <f t="shared" si="192"/>
        <v>0</v>
      </c>
      <c r="AX179" s="134">
        <f t="shared" si="181"/>
        <v>0</v>
      </c>
    </row>
    <row r="180" spans="1:50" ht="18.75" customHeight="1" collapsed="1" x14ac:dyDescent="0.2">
      <c r="A180" s="218">
        <f t="shared" si="169"/>
        <v>162</v>
      </c>
      <c r="B180" s="170"/>
      <c r="C180" s="185"/>
      <c r="D180" s="184"/>
      <c r="E180" s="216">
        <f>IF($G180=0,0,VLOOKUP(C180,'Cover Sheet'!$D$10:$F$22,3,0))</f>
        <v>0</v>
      </c>
      <c r="F180" s="217"/>
      <c r="G180" s="35">
        <f t="shared" si="187"/>
        <v>0</v>
      </c>
      <c r="H180" s="152">
        <f>IF($G180=0,0,VLOOKUP(F180,'Cover Sheet'!$D$10:$F$34,3,0))</f>
        <v>0</v>
      </c>
      <c r="I180" s="191"/>
      <c r="J180" s="33">
        <f>IF(I180=0,0,VLOOKUP(I180,'Cover Sheet'!$L$10:$M$13,2,0))</f>
        <v>0</v>
      </c>
      <c r="K180" s="34">
        <f t="shared" si="170"/>
        <v>0</v>
      </c>
      <c r="L180" s="191"/>
      <c r="M180" s="33">
        <f>IF(L180=0,0,VLOOKUP(L180,'Cover Sheet'!$L$14:$M$34,2,0))</f>
        <v>0</v>
      </c>
      <c r="N180" s="34">
        <f t="shared" si="171"/>
        <v>0</v>
      </c>
      <c r="O180" s="173"/>
      <c r="P180" s="42">
        <f>IF(L180="",0,VLOOKUP(L180,'Cover Sheet'!$L$10:$O$34,4,0))</f>
        <v>0</v>
      </c>
      <c r="Q180" s="43" t="str">
        <f t="shared" si="182"/>
        <v>-</v>
      </c>
      <c r="R180" s="193"/>
      <c r="S180" s="33">
        <f>IF(R180=0,0,VLOOKUP(R180,'Cover Sheet'!$L$14:$M$34,2,0))</f>
        <v>0</v>
      </c>
      <c r="T180" s="44">
        <f t="shared" si="183"/>
        <v>0</v>
      </c>
      <c r="U180" s="212"/>
      <c r="V180" s="42">
        <f>IF(R180="",0,VLOOKUP(R180,'Cover Sheet'!$L$10:$O$34,4,0))</f>
        <v>0</v>
      </c>
      <c r="W180" s="45" t="str">
        <f t="shared" si="188"/>
        <v>-</v>
      </c>
      <c r="X180" s="108">
        <f>IF(C180=0,0,VLOOKUP(C180,'Cover Sheet'!$D$10:$G$22,4,0))</f>
        <v>0</v>
      </c>
      <c r="Y180" s="49">
        <f>IF(F180=0,0,VLOOKUP(F180,'Cover Sheet'!$D$10:$G$34,4,0))</f>
        <v>0</v>
      </c>
      <c r="Z180" s="46"/>
      <c r="AB180" s="128">
        <f t="shared" si="172"/>
        <v>0</v>
      </c>
      <c r="AC180" s="131">
        <f t="shared" si="24"/>
        <v>7.53</v>
      </c>
      <c r="AD180" s="130" t="str">
        <f t="shared" si="189"/>
        <v>-</v>
      </c>
      <c r="AE180" s="131" t="str">
        <f t="shared" si="203"/>
        <v>-</v>
      </c>
      <c r="AF180" s="132" t="str">
        <f t="shared" si="184"/>
        <v>-</v>
      </c>
      <c r="AG180" s="196"/>
      <c r="AH180" s="132" t="str">
        <f t="shared" si="174"/>
        <v/>
      </c>
      <c r="AI180" s="129">
        <f t="shared" si="190"/>
        <v>0</v>
      </c>
      <c r="AJ180" s="130" t="str">
        <f t="shared" si="195"/>
        <v>-</v>
      </c>
      <c r="AK180" s="133">
        <f t="shared" si="175"/>
        <v>0</v>
      </c>
      <c r="AL180" s="134">
        <f t="shared" si="176"/>
        <v>0</v>
      </c>
      <c r="AN180" s="128">
        <f t="shared" si="177"/>
        <v>0</v>
      </c>
      <c r="AO180" s="131">
        <f t="shared" si="26"/>
        <v>7.53</v>
      </c>
      <c r="AP180" s="130" t="str">
        <f t="shared" si="191"/>
        <v>-</v>
      </c>
      <c r="AQ180" s="131" t="str">
        <f t="shared" si="204"/>
        <v>-</v>
      </c>
      <c r="AR180" s="129" t="str">
        <f t="shared" si="178"/>
        <v>-</v>
      </c>
      <c r="AS180" s="196"/>
      <c r="AT180" s="132" t="str">
        <f t="shared" si="179"/>
        <v/>
      </c>
      <c r="AU180" s="129">
        <f t="shared" si="180"/>
        <v>0</v>
      </c>
      <c r="AV180" s="130" t="str">
        <f t="shared" si="196"/>
        <v>-</v>
      </c>
      <c r="AW180" s="133">
        <f t="shared" si="192"/>
        <v>0</v>
      </c>
      <c r="AX180" s="134">
        <f t="shared" si="181"/>
        <v>0</v>
      </c>
    </row>
    <row r="181" spans="1:50" ht="18" hidden="1" customHeight="1" outlineLevel="1" x14ac:dyDescent="0.2">
      <c r="A181" s="218">
        <f t="shared" si="169"/>
        <v>163</v>
      </c>
      <c r="B181" s="170"/>
      <c r="C181" s="185"/>
      <c r="D181" s="184"/>
      <c r="E181" s="216">
        <f>IF($G181=0,0,VLOOKUP(C181,'Cover Sheet'!$D$10:$F$22,3,0))</f>
        <v>0</v>
      </c>
      <c r="F181" s="217"/>
      <c r="G181" s="35">
        <f t="shared" si="187"/>
        <v>0</v>
      </c>
      <c r="H181" s="152">
        <f>IF($G181=0,0,VLOOKUP(F181,'Cover Sheet'!$D$10:$F$34,3,0))</f>
        <v>0</v>
      </c>
      <c r="I181" s="191"/>
      <c r="J181" s="33">
        <f>IF(I181=0,0,VLOOKUP(I181,'Cover Sheet'!$L$10:$M$13,2,0))</f>
        <v>0</v>
      </c>
      <c r="K181" s="34">
        <f t="shared" si="170"/>
        <v>0</v>
      </c>
      <c r="L181" s="191"/>
      <c r="M181" s="33">
        <f>IF(L181=0,0,VLOOKUP(L181,'Cover Sheet'!$L$14:$M$34,2,0))</f>
        <v>0</v>
      </c>
      <c r="N181" s="34">
        <f t="shared" si="171"/>
        <v>0</v>
      </c>
      <c r="O181" s="173"/>
      <c r="P181" s="42">
        <f>IF(L181="",0,VLOOKUP(L181,'Cover Sheet'!$L$10:$O$34,4,0))</f>
        <v>0</v>
      </c>
      <c r="Q181" s="43" t="str">
        <f t="shared" si="182"/>
        <v>-</v>
      </c>
      <c r="R181" s="193"/>
      <c r="S181" s="33">
        <f>IF(R181=0,0,VLOOKUP(R181,'Cover Sheet'!$L$14:$M$34,2,0))</f>
        <v>0</v>
      </c>
      <c r="T181" s="44">
        <f t="shared" si="183"/>
        <v>0</v>
      </c>
      <c r="U181" s="212"/>
      <c r="V181" s="42">
        <f>IF(R181="",0,VLOOKUP(R181,'Cover Sheet'!$L$10:$O$34,4,0))</f>
        <v>0</v>
      </c>
      <c r="W181" s="45" t="str">
        <f t="shared" si="188"/>
        <v>-</v>
      </c>
      <c r="X181" s="108">
        <f>IF(C181=0,0,VLOOKUP(C181,'Cover Sheet'!$D$10:$G$22,4,0))</f>
        <v>0</v>
      </c>
      <c r="Y181" s="49">
        <f>IF(F181=0,0,VLOOKUP(F181,'Cover Sheet'!$D$10:$G$34,4,0))</f>
        <v>0</v>
      </c>
      <c r="Z181" s="46"/>
      <c r="AB181" s="128">
        <f t="shared" si="172"/>
        <v>0</v>
      </c>
      <c r="AC181" s="131">
        <f t="shared" si="24"/>
        <v>7.53</v>
      </c>
      <c r="AD181" s="130" t="str">
        <f t="shared" si="189"/>
        <v>-</v>
      </c>
      <c r="AE181" s="131" t="str">
        <f t="shared" si="203"/>
        <v>-</v>
      </c>
      <c r="AF181" s="132" t="str">
        <f t="shared" si="184"/>
        <v>-</v>
      </c>
      <c r="AG181" s="196"/>
      <c r="AH181" s="132" t="str">
        <f t="shared" si="174"/>
        <v/>
      </c>
      <c r="AI181" s="129">
        <f t="shared" si="190"/>
        <v>0</v>
      </c>
      <c r="AJ181" s="130" t="str">
        <f t="shared" si="195"/>
        <v>-</v>
      </c>
      <c r="AK181" s="133">
        <f t="shared" si="175"/>
        <v>0</v>
      </c>
      <c r="AL181" s="134">
        <f t="shared" si="176"/>
        <v>0</v>
      </c>
      <c r="AN181" s="128">
        <f t="shared" si="177"/>
        <v>0</v>
      </c>
      <c r="AO181" s="131">
        <f t="shared" si="26"/>
        <v>7.53</v>
      </c>
      <c r="AP181" s="130" t="str">
        <f t="shared" si="191"/>
        <v>-</v>
      </c>
      <c r="AQ181" s="131" t="str">
        <f t="shared" si="204"/>
        <v>-</v>
      </c>
      <c r="AR181" s="129" t="str">
        <f t="shared" si="178"/>
        <v>-</v>
      </c>
      <c r="AS181" s="196"/>
      <c r="AT181" s="132" t="str">
        <f t="shared" si="179"/>
        <v/>
      </c>
      <c r="AU181" s="129">
        <f t="shared" si="180"/>
        <v>0</v>
      </c>
      <c r="AV181" s="130" t="str">
        <f t="shared" si="196"/>
        <v>-</v>
      </c>
      <c r="AW181" s="133">
        <f t="shared" si="192"/>
        <v>0</v>
      </c>
      <c r="AX181" s="134">
        <f t="shared" si="181"/>
        <v>0</v>
      </c>
    </row>
    <row r="182" spans="1:50" ht="18.75" hidden="1" customHeight="1" outlineLevel="1" x14ac:dyDescent="0.2">
      <c r="A182" s="218">
        <f t="shared" si="169"/>
        <v>164</v>
      </c>
      <c r="B182" s="170"/>
      <c r="C182" s="185"/>
      <c r="D182" s="184"/>
      <c r="E182" s="216">
        <f>IF($G182=0,0,VLOOKUP(C182,'Cover Sheet'!$D$10:$F$22,3,0))</f>
        <v>0</v>
      </c>
      <c r="F182" s="217"/>
      <c r="G182" s="35">
        <f t="shared" si="187"/>
        <v>0</v>
      </c>
      <c r="H182" s="152">
        <f>IF($G182=0,0,VLOOKUP(F182,'Cover Sheet'!$D$10:$F$34,3,0))</f>
        <v>0</v>
      </c>
      <c r="I182" s="191"/>
      <c r="J182" s="33">
        <f>IF(I182=0,0,VLOOKUP(I182,'Cover Sheet'!$L$10:$M$13,2,0))</f>
        <v>0</v>
      </c>
      <c r="K182" s="34">
        <f t="shared" si="170"/>
        <v>0</v>
      </c>
      <c r="L182" s="191"/>
      <c r="M182" s="33">
        <f>IF(L182=0,0,VLOOKUP(L182,'Cover Sheet'!$L$14:$M$34,2,0))</f>
        <v>0</v>
      </c>
      <c r="N182" s="34">
        <f t="shared" si="171"/>
        <v>0</v>
      </c>
      <c r="O182" s="173"/>
      <c r="P182" s="42">
        <f>IF(L182="",0,VLOOKUP(L182,'Cover Sheet'!$L$10:$O$34,4,0))</f>
        <v>0</v>
      </c>
      <c r="Q182" s="43" t="str">
        <f t="shared" si="182"/>
        <v>-</v>
      </c>
      <c r="R182" s="193"/>
      <c r="S182" s="33">
        <f>IF(R182=0,0,VLOOKUP(R182,'Cover Sheet'!$L$14:$M$34,2,0))</f>
        <v>0</v>
      </c>
      <c r="T182" s="44">
        <f t="shared" si="183"/>
        <v>0</v>
      </c>
      <c r="U182" s="212"/>
      <c r="V182" s="42">
        <f>IF(R182="",0,VLOOKUP(R182,'Cover Sheet'!$L$10:$O$34,4,0))</f>
        <v>0</v>
      </c>
      <c r="W182" s="45" t="str">
        <f t="shared" si="188"/>
        <v>-</v>
      </c>
      <c r="X182" s="108">
        <f>IF(C182=0,0,VLOOKUP(C182,'Cover Sheet'!$D$10:$G$22,4,0))</f>
        <v>0</v>
      </c>
      <c r="Y182" s="49">
        <f>IF(F182=0,0,VLOOKUP(F182,'Cover Sheet'!$D$10:$G$34,4,0))</f>
        <v>0</v>
      </c>
      <c r="Z182" s="46"/>
      <c r="AB182" s="128">
        <f t="shared" si="172"/>
        <v>0</v>
      </c>
      <c r="AC182" s="131">
        <f t="shared" si="24"/>
        <v>7.53</v>
      </c>
      <c r="AD182" s="130" t="str">
        <f t="shared" si="189"/>
        <v>-</v>
      </c>
      <c r="AE182" s="131" t="str">
        <f t="shared" si="203"/>
        <v>-</v>
      </c>
      <c r="AF182" s="132" t="str">
        <f t="shared" si="184"/>
        <v>-</v>
      </c>
      <c r="AG182" s="196"/>
      <c r="AH182" s="132" t="str">
        <f t="shared" si="174"/>
        <v/>
      </c>
      <c r="AI182" s="129">
        <f t="shared" si="190"/>
        <v>0</v>
      </c>
      <c r="AJ182" s="130" t="str">
        <f t="shared" si="195"/>
        <v>-</v>
      </c>
      <c r="AK182" s="133">
        <f t="shared" si="175"/>
        <v>0</v>
      </c>
      <c r="AL182" s="134">
        <f t="shared" si="176"/>
        <v>0</v>
      </c>
      <c r="AN182" s="128">
        <f t="shared" si="177"/>
        <v>0</v>
      </c>
      <c r="AO182" s="131">
        <f t="shared" si="26"/>
        <v>7.53</v>
      </c>
      <c r="AP182" s="130" t="str">
        <f t="shared" si="191"/>
        <v>-</v>
      </c>
      <c r="AQ182" s="131" t="str">
        <f t="shared" si="204"/>
        <v>-</v>
      </c>
      <c r="AR182" s="129" t="str">
        <f t="shared" si="178"/>
        <v>-</v>
      </c>
      <c r="AS182" s="196"/>
      <c r="AT182" s="132" t="str">
        <f t="shared" si="179"/>
        <v/>
      </c>
      <c r="AU182" s="129">
        <f t="shared" si="180"/>
        <v>0</v>
      </c>
      <c r="AV182" s="130" t="str">
        <f t="shared" si="196"/>
        <v>-</v>
      </c>
      <c r="AW182" s="133">
        <f t="shared" si="192"/>
        <v>0</v>
      </c>
      <c r="AX182" s="134">
        <f t="shared" si="181"/>
        <v>0</v>
      </c>
    </row>
    <row r="183" spans="1:50" ht="18" hidden="1" customHeight="1" outlineLevel="1" x14ac:dyDescent="0.2">
      <c r="A183" s="218">
        <f t="shared" ref="A183:A218" si="205">A182+1</f>
        <v>165</v>
      </c>
      <c r="B183" s="170"/>
      <c r="C183" s="185"/>
      <c r="D183" s="184"/>
      <c r="E183" s="216">
        <f>IF($G183=0,0,VLOOKUP(C183,'Cover Sheet'!$D$10:$F$22,3,0))</f>
        <v>0</v>
      </c>
      <c r="F183" s="217"/>
      <c r="G183" s="35">
        <f t="shared" si="187"/>
        <v>0</v>
      </c>
      <c r="H183" s="152">
        <f>IF($G183=0,0,VLOOKUP(F183,'Cover Sheet'!$D$10:$F$34,3,0))</f>
        <v>0</v>
      </c>
      <c r="I183" s="191"/>
      <c r="J183" s="33">
        <f>IF(I183=0,0,VLOOKUP(I183,'Cover Sheet'!$L$10:$M$13,2,0))</f>
        <v>0</v>
      </c>
      <c r="K183" s="34">
        <f t="shared" si="170"/>
        <v>0</v>
      </c>
      <c r="L183" s="191"/>
      <c r="M183" s="33">
        <f>IF(L183=0,0,VLOOKUP(L183,'Cover Sheet'!$L$14:$M$34,2,0))</f>
        <v>0</v>
      </c>
      <c r="N183" s="34">
        <f t="shared" si="171"/>
        <v>0</v>
      </c>
      <c r="O183" s="173"/>
      <c r="P183" s="42">
        <f>IF(L183="",0,VLOOKUP(L183,'Cover Sheet'!$L$10:$O$34,4,0))</f>
        <v>0</v>
      </c>
      <c r="Q183" s="43" t="str">
        <f t="shared" si="182"/>
        <v>-</v>
      </c>
      <c r="R183" s="193"/>
      <c r="S183" s="33">
        <f>IF(R183=0,0,VLOOKUP(R183,'Cover Sheet'!$L$14:$M$34,2,0))</f>
        <v>0</v>
      </c>
      <c r="T183" s="44">
        <f t="shared" si="183"/>
        <v>0</v>
      </c>
      <c r="U183" s="212"/>
      <c r="V183" s="42">
        <f>IF(R183="",0,VLOOKUP(R183,'Cover Sheet'!$L$10:$O$34,4,0))</f>
        <v>0</v>
      </c>
      <c r="W183" s="45" t="str">
        <f t="shared" si="188"/>
        <v>-</v>
      </c>
      <c r="X183" s="108">
        <f>IF(C183=0,0,VLOOKUP(C183,'Cover Sheet'!$D$10:$G$22,4,0))</f>
        <v>0</v>
      </c>
      <c r="Y183" s="49">
        <f>IF(F183=0,0,VLOOKUP(F183,'Cover Sheet'!$D$10:$G$34,4,0))</f>
        <v>0</v>
      </c>
      <c r="Z183" s="46"/>
      <c r="AB183" s="128">
        <f t="shared" si="172"/>
        <v>0</v>
      </c>
      <c r="AC183" s="131">
        <f t="shared" si="24"/>
        <v>7.53</v>
      </c>
      <c r="AD183" s="130" t="str">
        <f t="shared" si="189"/>
        <v>-</v>
      </c>
      <c r="AE183" s="131" t="str">
        <f t="shared" si="203"/>
        <v>-</v>
      </c>
      <c r="AF183" s="132" t="str">
        <f t="shared" si="184"/>
        <v>-</v>
      </c>
      <c r="AG183" s="196"/>
      <c r="AH183" s="132" t="str">
        <f t="shared" si="174"/>
        <v/>
      </c>
      <c r="AI183" s="129">
        <f t="shared" si="190"/>
        <v>0</v>
      </c>
      <c r="AJ183" s="130" t="str">
        <f t="shared" si="195"/>
        <v>-</v>
      </c>
      <c r="AK183" s="133">
        <f t="shared" ref="AK183:AK217" si="206">IF(AB183=0,0,1000/(10+5*AC183+10*AJ183-10*(AJ183^2+1.25*AJ183*AC183)^(1/2)))</f>
        <v>0</v>
      </c>
      <c r="AL183" s="134">
        <f t="shared" si="176"/>
        <v>0</v>
      </c>
      <c r="AN183" s="128">
        <f t="shared" si="177"/>
        <v>0</v>
      </c>
      <c r="AO183" s="131">
        <f t="shared" si="26"/>
        <v>7.53</v>
      </c>
      <c r="AP183" s="130" t="str">
        <f t="shared" si="191"/>
        <v>-</v>
      </c>
      <c r="AQ183" s="131" t="str">
        <f t="shared" si="204"/>
        <v>-</v>
      </c>
      <c r="AR183" s="129" t="str">
        <f t="shared" si="178"/>
        <v>-</v>
      </c>
      <c r="AS183" s="196"/>
      <c r="AT183" s="132" t="str">
        <f t="shared" si="179"/>
        <v/>
      </c>
      <c r="AU183" s="129">
        <f t="shared" si="180"/>
        <v>0</v>
      </c>
      <c r="AV183" s="130" t="str">
        <f t="shared" si="196"/>
        <v>-</v>
      </c>
      <c r="AW183" s="133">
        <f t="shared" si="192"/>
        <v>0</v>
      </c>
      <c r="AX183" s="134">
        <f t="shared" si="181"/>
        <v>0</v>
      </c>
    </row>
    <row r="184" spans="1:50" ht="18.75" hidden="1" customHeight="1" outlineLevel="1" x14ac:dyDescent="0.2">
      <c r="A184" s="218">
        <f t="shared" si="205"/>
        <v>166</v>
      </c>
      <c r="B184" s="170"/>
      <c r="C184" s="185"/>
      <c r="D184" s="184"/>
      <c r="E184" s="216">
        <f>IF($G184=0,0,VLOOKUP(C184,'Cover Sheet'!$D$10:$F$22,3,0))</f>
        <v>0</v>
      </c>
      <c r="F184" s="217"/>
      <c r="G184" s="35">
        <f t="shared" si="187"/>
        <v>0</v>
      </c>
      <c r="H184" s="152">
        <f>IF($G184=0,0,VLOOKUP(F184,'Cover Sheet'!$D$10:$F$34,3,0))</f>
        <v>0</v>
      </c>
      <c r="I184" s="191"/>
      <c r="J184" s="33">
        <f>IF(I184=0,0,VLOOKUP(I184,'Cover Sheet'!$L$10:$M$13,2,0))</f>
        <v>0</v>
      </c>
      <c r="K184" s="34">
        <f t="shared" si="170"/>
        <v>0</v>
      </c>
      <c r="L184" s="191"/>
      <c r="M184" s="33">
        <f>IF(L184=0,0,VLOOKUP(L184,'Cover Sheet'!$L$14:$M$34,2,0))</f>
        <v>0</v>
      </c>
      <c r="N184" s="34">
        <f t="shared" si="171"/>
        <v>0</v>
      </c>
      <c r="O184" s="173"/>
      <c r="P184" s="42">
        <f>IF(L184="",0,VLOOKUP(L184,'Cover Sheet'!$L$10:$O$34,4,0))</f>
        <v>0</v>
      </c>
      <c r="Q184" s="43" t="str">
        <f t="shared" si="182"/>
        <v>-</v>
      </c>
      <c r="R184" s="193"/>
      <c r="S184" s="33">
        <f>IF(R184=0,0,VLOOKUP(R184,'Cover Sheet'!$L$14:$M$34,2,0))</f>
        <v>0</v>
      </c>
      <c r="T184" s="44">
        <f t="shared" si="183"/>
        <v>0</v>
      </c>
      <c r="U184" s="212"/>
      <c r="V184" s="42">
        <f>IF(R184="",0,VLOOKUP(R184,'Cover Sheet'!$L$10:$O$34,4,0))</f>
        <v>0</v>
      </c>
      <c r="W184" s="45" t="str">
        <f t="shared" si="188"/>
        <v>-</v>
      </c>
      <c r="X184" s="108">
        <f>IF(C184=0,0,VLOOKUP(C184,'Cover Sheet'!$D$10:$G$22,4,0))</f>
        <v>0</v>
      </c>
      <c r="Y184" s="49">
        <f>IF(F184=0,0,VLOOKUP(F184,'Cover Sheet'!$D$10:$G$34,4,0))</f>
        <v>0</v>
      </c>
      <c r="Z184" s="46"/>
      <c r="AB184" s="128">
        <f t="shared" si="172"/>
        <v>0</v>
      </c>
      <c r="AC184" s="131">
        <f t="shared" si="24"/>
        <v>7.53</v>
      </c>
      <c r="AD184" s="130" t="str">
        <f t="shared" si="189"/>
        <v>-</v>
      </c>
      <c r="AE184" s="131" t="str">
        <f t="shared" si="203"/>
        <v>-</v>
      </c>
      <c r="AF184" s="132" t="str">
        <f t="shared" ref="AF184:AF217" si="207">Q184</f>
        <v>-</v>
      </c>
      <c r="AG184" s="196"/>
      <c r="AH184" s="132" t="str">
        <f t="shared" si="174"/>
        <v/>
      </c>
      <c r="AI184" s="129">
        <f t="shared" si="190"/>
        <v>0</v>
      </c>
      <c r="AJ184" s="130" t="str">
        <f t="shared" si="195"/>
        <v>-</v>
      </c>
      <c r="AK184" s="133">
        <f t="shared" si="206"/>
        <v>0</v>
      </c>
      <c r="AL184" s="134">
        <f t="shared" si="176"/>
        <v>0</v>
      </c>
      <c r="AN184" s="128">
        <f t="shared" si="177"/>
        <v>0</v>
      </c>
      <c r="AO184" s="131">
        <f t="shared" si="26"/>
        <v>7.53</v>
      </c>
      <c r="AP184" s="130" t="str">
        <f t="shared" si="191"/>
        <v>-</v>
      </c>
      <c r="AQ184" s="131" t="str">
        <f t="shared" si="204"/>
        <v>-</v>
      </c>
      <c r="AR184" s="129" t="str">
        <f t="shared" si="178"/>
        <v>-</v>
      </c>
      <c r="AS184" s="196"/>
      <c r="AT184" s="132" t="str">
        <f t="shared" si="179"/>
        <v/>
      </c>
      <c r="AU184" s="129">
        <f t="shared" si="180"/>
        <v>0</v>
      </c>
      <c r="AV184" s="130" t="str">
        <f t="shared" si="196"/>
        <v>-</v>
      </c>
      <c r="AW184" s="133">
        <f t="shared" si="192"/>
        <v>0</v>
      </c>
      <c r="AX184" s="134">
        <f t="shared" si="181"/>
        <v>0</v>
      </c>
    </row>
    <row r="185" spans="1:50" ht="18" hidden="1" customHeight="1" outlineLevel="1" x14ac:dyDescent="0.2">
      <c r="A185" s="218">
        <f t="shared" si="205"/>
        <v>167</v>
      </c>
      <c r="B185" s="170"/>
      <c r="C185" s="186"/>
      <c r="D185" s="187"/>
      <c r="E185" s="216">
        <f>IF($G185=0,0,VLOOKUP(C185,'Cover Sheet'!$D$10:$F$22,3,0))</f>
        <v>0</v>
      </c>
      <c r="F185" s="217"/>
      <c r="G185" s="33">
        <f t="shared" si="187"/>
        <v>0</v>
      </c>
      <c r="H185" s="152">
        <f>IF($G185=0,0,VLOOKUP(F185,'Cover Sheet'!$D$10:$F$34,3,0))</f>
        <v>0</v>
      </c>
      <c r="I185" s="191"/>
      <c r="J185" s="33">
        <f>IF(I185=0,0,VLOOKUP(I185,'Cover Sheet'!$L$10:$M$13,2,0))</f>
        <v>0</v>
      </c>
      <c r="K185" s="34">
        <f t="shared" si="170"/>
        <v>0</v>
      </c>
      <c r="L185" s="191"/>
      <c r="M185" s="33">
        <f>IF(L185=0,0,VLOOKUP(L185,'Cover Sheet'!$L$14:$M$34,2,0))</f>
        <v>0</v>
      </c>
      <c r="N185" s="34">
        <f t="shared" si="171"/>
        <v>0</v>
      </c>
      <c r="O185" s="173"/>
      <c r="P185" s="42">
        <f>IF(L185="",0,VLOOKUP(L185,'Cover Sheet'!$L$10:$O$34,4,0))</f>
        <v>0</v>
      </c>
      <c r="Q185" s="43" t="str">
        <f t="shared" si="182"/>
        <v>-</v>
      </c>
      <c r="R185" s="193"/>
      <c r="S185" s="33">
        <f>IF(R185=0,0,VLOOKUP(R185,'Cover Sheet'!$L$14:$M$34,2,0))</f>
        <v>0</v>
      </c>
      <c r="T185" s="44">
        <f t="shared" si="183"/>
        <v>0</v>
      </c>
      <c r="U185" s="212"/>
      <c r="V185" s="42">
        <f>IF(R185="",0,VLOOKUP(R185,'Cover Sheet'!$L$10:$O$34,4,0))</f>
        <v>0</v>
      </c>
      <c r="W185" s="45" t="str">
        <f t="shared" si="188"/>
        <v>-</v>
      </c>
      <c r="X185" s="108">
        <f>IF(C185=0,0,VLOOKUP(C185,'Cover Sheet'!$D$10:$G$22,4,0))</f>
        <v>0</v>
      </c>
      <c r="Y185" s="49">
        <f>IF(F185=0,0,VLOOKUP(F185,'Cover Sheet'!$D$10:$G$34,4,0))</f>
        <v>0</v>
      </c>
      <c r="Z185" s="46"/>
      <c r="AB185" s="128">
        <f t="shared" si="172"/>
        <v>0</v>
      </c>
      <c r="AC185" s="131">
        <f t="shared" si="24"/>
        <v>7.53</v>
      </c>
      <c r="AD185" s="130" t="str">
        <f t="shared" si="189"/>
        <v>-</v>
      </c>
      <c r="AE185" s="131" t="str">
        <f t="shared" si="203"/>
        <v>-</v>
      </c>
      <c r="AF185" s="132" t="str">
        <f t="shared" si="207"/>
        <v>-</v>
      </c>
      <c r="AG185" s="196"/>
      <c r="AH185" s="132" t="str">
        <f t="shared" si="174"/>
        <v/>
      </c>
      <c r="AI185" s="129">
        <f t="shared" si="190"/>
        <v>0</v>
      </c>
      <c r="AJ185" s="130" t="str">
        <f t="shared" si="195"/>
        <v>-</v>
      </c>
      <c r="AK185" s="133">
        <f t="shared" si="206"/>
        <v>0</v>
      </c>
      <c r="AL185" s="134">
        <f t="shared" si="176"/>
        <v>0</v>
      </c>
      <c r="AN185" s="128">
        <f t="shared" si="177"/>
        <v>0</v>
      </c>
      <c r="AO185" s="131">
        <f t="shared" si="26"/>
        <v>7.53</v>
      </c>
      <c r="AP185" s="130" t="str">
        <f t="shared" si="191"/>
        <v>-</v>
      </c>
      <c r="AQ185" s="131" t="str">
        <f t="shared" si="204"/>
        <v>-</v>
      </c>
      <c r="AR185" s="129" t="str">
        <f t="shared" si="178"/>
        <v>-</v>
      </c>
      <c r="AS185" s="196"/>
      <c r="AT185" s="132" t="str">
        <f t="shared" si="179"/>
        <v/>
      </c>
      <c r="AU185" s="129">
        <f t="shared" si="180"/>
        <v>0</v>
      </c>
      <c r="AV185" s="130" t="str">
        <f t="shared" si="196"/>
        <v>-</v>
      </c>
      <c r="AW185" s="133">
        <f t="shared" si="192"/>
        <v>0</v>
      </c>
      <c r="AX185" s="134">
        <f t="shared" si="181"/>
        <v>0</v>
      </c>
    </row>
    <row r="186" spans="1:50" ht="18.95" hidden="1" customHeight="1" outlineLevel="1" x14ac:dyDescent="0.2">
      <c r="A186" s="218">
        <f t="shared" si="205"/>
        <v>168</v>
      </c>
      <c r="B186" s="170"/>
      <c r="C186" s="185"/>
      <c r="D186" s="184"/>
      <c r="E186" s="216">
        <f>IF($G186=0,0,VLOOKUP(C186,'Cover Sheet'!$D$10:$F$22,3,0))</f>
        <v>0</v>
      </c>
      <c r="F186" s="217"/>
      <c r="G186" s="35">
        <f t="shared" si="187"/>
        <v>0</v>
      </c>
      <c r="H186" s="152">
        <f>IF($G186=0,0,VLOOKUP(F186,'Cover Sheet'!$D$10:$F$34,3,0))</f>
        <v>0</v>
      </c>
      <c r="I186" s="191"/>
      <c r="J186" s="33">
        <f>IF(I186=0,0,VLOOKUP(I186,'Cover Sheet'!$L$10:$M$13,2,0))</f>
        <v>0</v>
      </c>
      <c r="K186" s="34">
        <f t="shared" si="170"/>
        <v>0</v>
      </c>
      <c r="L186" s="191"/>
      <c r="M186" s="33">
        <f>IF(L186=0,0,VLOOKUP(L186,'Cover Sheet'!$L$14:$M$34,2,0))</f>
        <v>0</v>
      </c>
      <c r="N186" s="34">
        <f t="shared" si="171"/>
        <v>0</v>
      </c>
      <c r="O186" s="173"/>
      <c r="P186" s="42">
        <f>IF(L186="",0,VLOOKUP(L186,'Cover Sheet'!$L$10:$O$34,4,0))</f>
        <v>0</v>
      </c>
      <c r="Q186" s="43" t="str">
        <f t="shared" si="182"/>
        <v>-</v>
      </c>
      <c r="R186" s="193"/>
      <c r="S186" s="33">
        <f>IF(R186=0,0,VLOOKUP(R186,'Cover Sheet'!$L$14:$M$34,2,0))</f>
        <v>0</v>
      </c>
      <c r="T186" s="44">
        <f t="shared" si="183"/>
        <v>0</v>
      </c>
      <c r="U186" s="212"/>
      <c r="V186" s="42">
        <f>IF(R186="",0,VLOOKUP(R186,'Cover Sheet'!$L$10:$O$34,4,0))</f>
        <v>0</v>
      </c>
      <c r="W186" s="45" t="str">
        <f t="shared" si="188"/>
        <v>-</v>
      </c>
      <c r="X186" s="108">
        <f>IF(C186=0,0,VLOOKUP(C186,'Cover Sheet'!$D$10:$G$22,4,0))</f>
        <v>0</v>
      </c>
      <c r="Y186" s="49">
        <f>IF(F186=0,0,VLOOKUP(F186,'Cover Sheet'!$D$10:$G$34,4,0))</f>
        <v>0</v>
      </c>
      <c r="Z186" s="46"/>
      <c r="AB186" s="128">
        <f t="shared" si="172"/>
        <v>0</v>
      </c>
      <c r="AC186" s="131">
        <f t="shared" si="24"/>
        <v>7.53</v>
      </c>
      <c r="AD186" s="130" t="str">
        <f t="shared" si="189"/>
        <v>-</v>
      </c>
      <c r="AE186" s="131" t="str">
        <f t="shared" si="203"/>
        <v>-</v>
      </c>
      <c r="AF186" s="132" t="str">
        <f t="shared" si="207"/>
        <v>-</v>
      </c>
      <c r="AG186" s="196"/>
      <c r="AH186" s="132" t="str">
        <f t="shared" si="174"/>
        <v/>
      </c>
      <c r="AI186" s="129">
        <f t="shared" si="190"/>
        <v>0</v>
      </c>
      <c r="AJ186" s="130" t="str">
        <f t="shared" si="195"/>
        <v>-</v>
      </c>
      <c r="AK186" s="133">
        <f t="shared" si="206"/>
        <v>0</v>
      </c>
      <c r="AL186" s="134">
        <f t="shared" si="176"/>
        <v>0</v>
      </c>
      <c r="AN186" s="128">
        <f t="shared" si="177"/>
        <v>0</v>
      </c>
      <c r="AO186" s="131">
        <f t="shared" si="26"/>
        <v>7.53</v>
      </c>
      <c r="AP186" s="130" t="str">
        <f t="shared" si="191"/>
        <v>-</v>
      </c>
      <c r="AQ186" s="131" t="str">
        <f t="shared" si="204"/>
        <v>-</v>
      </c>
      <c r="AR186" s="129" t="str">
        <f t="shared" si="178"/>
        <v>-</v>
      </c>
      <c r="AS186" s="196"/>
      <c r="AT186" s="132" t="str">
        <f t="shared" si="179"/>
        <v/>
      </c>
      <c r="AU186" s="129">
        <f t="shared" si="180"/>
        <v>0</v>
      </c>
      <c r="AV186" s="130" t="str">
        <f t="shared" si="196"/>
        <v>-</v>
      </c>
      <c r="AW186" s="133">
        <f t="shared" si="192"/>
        <v>0</v>
      </c>
      <c r="AX186" s="134">
        <f t="shared" si="181"/>
        <v>0</v>
      </c>
    </row>
    <row r="187" spans="1:50" ht="18.75" hidden="1" customHeight="1" outlineLevel="1" x14ac:dyDescent="0.2">
      <c r="A187" s="218">
        <f t="shared" si="205"/>
        <v>169</v>
      </c>
      <c r="B187" s="170"/>
      <c r="C187" s="185"/>
      <c r="D187" s="184"/>
      <c r="E187" s="216">
        <f>IF($G187=0,0,VLOOKUP(C187,'Cover Sheet'!$D$10:$F$22,3,0))</f>
        <v>0</v>
      </c>
      <c r="F187" s="217"/>
      <c r="G187" s="35">
        <f t="shared" si="187"/>
        <v>0</v>
      </c>
      <c r="H187" s="152">
        <f>IF($G187=0,0,VLOOKUP(F187,'Cover Sheet'!$D$10:$F$34,3,0))</f>
        <v>0</v>
      </c>
      <c r="I187" s="191"/>
      <c r="J187" s="33">
        <f>IF(I187=0,0,VLOOKUP(I187,'Cover Sheet'!$L$10:$M$13,2,0))</f>
        <v>0</v>
      </c>
      <c r="K187" s="34">
        <f t="shared" si="170"/>
        <v>0</v>
      </c>
      <c r="L187" s="191"/>
      <c r="M187" s="33">
        <f>IF(L187=0,0,VLOOKUP(L187,'Cover Sheet'!$L$14:$M$34,2,0))</f>
        <v>0</v>
      </c>
      <c r="N187" s="34">
        <f t="shared" si="171"/>
        <v>0</v>
      </c>
      <c r="O187" s="173"/>
      <c r="P187" s="42">
        <f>IF(L187="",0,VLOOKUP(L187,'Cover Sheet'!$L$10:$O$34,4,0))</f>
        <v>0</v>
      </c>
      <c r="Q187" s="43" t="str">
        <f t="shared" si="182"/>
        <v>-</v>
      </c>
      <c r="R187" s="193"/>
      <c r="S187" s="33">
        <f>IF(R187=0,0,VLOOKUP(R187,'Cover Sheet'!$L$14:$M$34,2,0))</f>
        <v>0</v>
      </c>
      <c r="T187" s="44">
        <f t="shared" si="183"/>
        <v>0</v>
      </c>
      <c r="U187" s="212"/>
      <c r="V187" s="42">
        <f>IF(R187="",0,VLOOKUP(R187,'Cover Sheet'!$L$10:$O$34,4,0))</f>
        <v>0</v>
      </c>
      <c r="W187" s="45" t="str">
        <f t="shared" si="188"/>
        <v>-</v>
      </c>
      <c r="X187" s="108">
        <f>IF(C187=0,0,VLOOKUP(C187,'Cover Sheet'!$D$10:$G$22,4,0))</f>
        <v>0</v>
      </c>
      <c r="Y187" s="49">
        <f>IF(F187=0,0,VLOOKUP(F187,'Cover Sheet'!$D$10:$G$34,4,0))</f>
        <v>0</v>
      </c>
      <c r="Z187" s="46"/>
      <c r="AB187" s="128">
        <f t="shared" si="172"/>
        <v>0</v>
      </c>
      <c r="AC187" s="131">
        <f t="shared" si="24"/>
        <v>7.53</v>
      </c>
      <c r="AD187" s="130" t="str">
        <f t="shared" si="189"/>
        <v>-</v>
      </c>
      <c r="AE187" s="131" t="str">
        <f t="shared" si="203"/>
        <v>-</v>
      </c>
      <c r="AF187" s="132" t="str">
        <f t="shared" si="207"/>
        <v>-</v>
      </c>
      <c r="AG187" s="196"/>
      <c r="AH187" s="132" t="str">
        <f t="shared" si="174"/>
        <v/>
      </c>
      <c r="AI187" s="129">
        <f t="shared" si="190"/>
        <v>0</v>
      </c>
      <c r="AJ187" s="130" t="str">
        <f t="shared" si="195"/>
        <v>-</v>
      </c>
      <c r="AK187" s="133">
        <f t="shared" si="206"/>
        <v>0</v>
      </c>
      <c r="AL187" s="134">
        <f t="shared" si="176"/>
        <v>0</v>
      </c>
      <c r="AN187" s="128">
        <f t="shared" si="177"/>
        <v>0</v>
      </c>
      <c r="AO187" s="131">
        <f t="shared" si="26"/>
        <v>7.53</v>
      </c>
      <c r="AP187" s="130" t="str">
        <f t="shared" si="191"/>
        <v>-</v>
      </c>
      <c r="AQ187" s="131" t="str">
        <f t="shared" si="204"/>
        <v>-</v>
      </c>
      <c r="AR187" s="129" t="str">
        <f t="shared" si="178"/>
        <v>-</v>
      </c>
      <c r="AS187" s="196"/>
      <c r="AT187" s="132" t="str">
        <f t="shared" si="179"/>
        <v/>
      </c>
      <c r="AU187" s="129">
        <f t="shared" si="180"/>
        <v>0</v>
      </c>
      <c r="AV187" s="130" t="str">
        <f t="shared" si="196"/>
        <v>-</v>
      </c>
      <c r="AW187" s="133">
        <f t="shared" si="192"/>
        <v>0</v>
      </c>
      <c r="AX187" s="134">
        <f t="shared" si="181"/>
        <v>0</v>
      </c>
    </row>
    <row r="188" spans="1:50" ht="18" hidden="1" customHeight="1" outlineLevel="1" x14ac:dyDescent="0.2">
      <c r="A188" s="218">
        <f t="shared" si="205"/>
        <v>170</v>
      </c>
      <c r="B188" s="170"/>
      <c r="C188" s="185"/>
      <c r="D188" s="184"/>
      <c r="E188" s="216">
        <f>IF($G188=0,0,VLOOKUP(C188,'Cover Sheet'!$D$10:$F$22,3,0))</f>
        <v>0</v>
      </c>
      <c r="F188" s="217"/>
      <c r="G188" s="35">
        <f t="shared" si="187"/>
        <v>0</v>
      </c>
      <c r="H188" s="152">
        <f>IF($G188=0,0,VLOOKUP(F188,'Cover Sheet'!$D$10:$F$34,3,0))</f>
        <v>0</v>
      </c>
      <c r="I188" s="191"/>
      <c r="J188" s="33">
        <f>IF(I188=0,0,VLOOKUP(I188,'Cover Sheet'!$L$10:$M$13,2,0))</f>
        <v>0</v>
      </c>
      <c r="K188" s="34">
        <f t="shared" si="170"/>
        <v>0</v>
      </c>
      <c r="L188" s="191"/>
      <c r="M188" s="33">
        <f>IF(L188=0,0,VLOOKUP(L188,'Cover Sheet'!$L$14:$M$34,2,0))</f>
        <v>0</v>
      </c>
      <c r="N188" s="34">
        <f t="shared" si="171"/>
        <v>0</v>
      </c>
      <c r="O188" s="173"/>
      <c r="P188" s="42">
        <f>IF(L188="",0,VLOOKUP(L188,'Cover Sheet'!$L$10:$O$34,4,0))</f>
        <v>0</v>
      </c>
      <c r="Q188" s="43" t="str">
        <f t="shared" si="182"/>
        <v>-</v>
      </c>
      <c r="R188" s="193"/>
      <c r="S188" s="33">
        <f>IF(R188=0,0,VLOOKUP(R188,'Cover Sheet'!$L$14:$M$34,2,0))</f>
        <v>0</v>
      </c>
      <c r="T188" s="44">
        <f t="shared" si="183"/>
        <v>0</v>
      </c>
      <c r="U188" s="212"/>
      <c r="V188" s="42">
        <f>IF(R188="",0,VLOOKUP(R188,'Cover Sheet'!$L$10:$O$34,4,0))</f>
        <v>0</v>
      </c>
      <c r="W188" s="45" t="str">
        <f t="shared" si="188"/>
        <v>-</v>
      </c>
      <c r="X188" s="108">
        <f>IF(C188=0,0,VLOOKUP(C188,'Cover Sheet'!$D$10:$G$22,4,0))</f>
        <v>0</v>
      </c>
      <c r="Y188" s="49">
        <f>IF(F188=0,0,VLOOKUP(F188,'Cover Sheet'!$D$10:$G$34,4,0))</f>
        <v>0</v>
      </c>
      <c r="Z188" s="46"/>
      <c r="AB188" s="128">
        <f t="shared" si="172"/>
        <v>0</v>
      </c>
      <c r="AC188" s="131">
        <f t="shared" si="24"/>
        <v>7.53</v>
      </c>
      <c r="AD188" s="130" t="str">
        <f t="shared" si="189"/>
        <v>-</v>
      </c>
      <c r="AE188" s="131" t="str">
        <f t="shared" si="203"/>
        <v>-</v>
      </c>
      <c r="AF188" s="132" t="str">
        <f t="shared" si="207"/>
        <v>-</v>
      </c>
      <c r="AG188" s="196"/>
      <c r="AH188" s="132" t="str">
        <f t="shared" si="174"/>
        <v/>
      </c>
      <c r="AI188" s="129">
        <f t="shared" si="190"/>
        <v>0</v>
      </c>
      <c r="AJ188" s="130" t="str">
        <f t="shared" si="195"/>
        <v>-</v>
      </c>
      <c r="AK188" s="133">
        <f t="shared" si="206"/>
        <v>0</v>
      </c>
      <c r="AL188" s="134">
        <f t="shared" si="176"/>
        <v>0</v>
      </c>
      <c r="AN188" s="128">
        <f t="shared" si="177"/>
        <v>0</v>
      </c>
      <c r="AO188" s="131">
        <f t="shared" si="26"/>
        <v>7.53</v>
      </c>
      <c r="AP188" s="130" t="str">
        <f t="shared" si="191"/>
        <v>-</v>
      </c>
      <c r="AQ188" s="131" t="str">
        <f t="shared" si="204"/>
        <v>-</v>
      </c>
      <c r="AR188" s="129" t="str">
        <f t="shared" si="178"/>
        <v>-</v>
      </c>
      <c r="AS188" s="196"/>
      <c r="AT188" s="132" t="str">
        <f t="shared" si="179"/>
        <v/>
      </c>
      <c r="AU188" s="129">
        <f t="shared" si="180"/>
        <v>0</v>
      </c>
      <c r="AV188" s="130" t="str">
        <f t="shared" si="196"/>
        <v>-</v>
      </c>
      <c r="AW188" s="133">
        <f t="shared" si="192"/>
        <v>0</v>
      </c>
      <c r="AX188" s="134">
        <f t="shared" si="181"/>
        <v>0</v>
      </c>
    </row>
    <row r="189" spans="1:50" ht="18.75" hidden="1" customHeight="1" outlineLevel="1" x14ac:dyDescent="0.2">
      <c r="A189" s="218">
        <f t="shared" si="205"/>
        <v>171</v>
      </c>
      <c r="B189" s="170"/>
      <c r="C189" s="185"/>
      <c r="D189" s="184"/>
      <c r="E189" s="216">
        <f>IF($G189=0,0,VLOOKUP(C189,'Cover Sheet'!$D$10:$F$22,3,0))</f>
        <v>0</v>
      </c>
      <c r="F189" s="217"/>
      <c r="G189" s="35">
        <f t="shared" si="187"/>
        <v>0</v>
      </c>
      <c r="H189" s="152">
        <f>IF($G189=0,0,VLOOKUP(F189,'Cover Sheet'!$D$10:$F$34,3,0))</f>
        <v>0</v>
      </c>
      <c r="I189" s="191"/>
      <c r="J189" s="33">
        <f>IF(I189=0,0,VLOOKUP(I189,'Cover Sheet'!$L$10:$M$13,2,0))</f>
        <v>0</v>
      </c>
      <c r="K189" s="34">
        <f t="shared" si="170"/>
        <v>0</v>
      </c>
      <c r="L189" s="191"/>
      <c r="M189" s="33">
        <f>IF(L189=0,0,VLOOKUP(L189,'Cover Sheet'!$L$14:$M$34,2,0))</f>
        <v>0</v>
      </c>
      <c r="N189" s="34">
        <f t="shared" si="171"/>
        <v>0</v>
      </c>
      <c r="O189" s="173"/>
      <c r="P189" s="42">
        <f>IF(L189="",0,VLOOKUP(L189,'Cover Sheet'!$L$10:$O$34,4,0))</f>
        <v>0</v>
      </c>
      <c r="Q189" s="43" t="str">
        <f t="shared" si="182"/>
        <v>-</v>
      </c>
      <c r="R189" s="193"/>
      <c r="S189" s="33">
        <f>IF(R189=0,0,VLOOKUP(R189,'Cover Sheet'!$L$14:$M$34,2,0))</f>
        <v>0</v>
      </c>
      <c r="T189" s="44">
        <f t="shared" si="183"/>
        <v>0</v>
      </c>
      <c r="U189" s="212"/>
      <c r="V189" s="42">
        <f>IF(R189="",0,VLOOKUP(R189,'Cover Sheet'!$L$10:$O$34,4,0))</f>
        <v>0</v>
      </c>
      <c r="W189" s="45" t="str">
        <f t="shared" si="188"/>
        <v>-</v>
      </c>
      <c r="X189" s="108">
        <f>IF(C189=0,0,VLOOKUP(C189,'Cover Sheet'!$D$10:$G$22,4,0))</f>
        <v>0</v>
      </c>
      <c r="Y189" s="49">
        <f>IF(F189=0,0,VLOOKUP(F189,'Cover Sheet'!$D$10:$G$34,4,0))</f>
        <v>0</v>
      </c>
      <c r="Z189" s="46"/>
      <c r="AB189" s="128">
        <f t="shared" si="172"/>
        <v>0</v>
      </c>
      <c r="AC189" s="131">
        <f t="shared" si="24"/>
        <v>7.53</v>
      </c>
      <c r="AD189" s="130" t="str">
        <f t="shared" si="189"/>
        <v>-</v>
      </c>
      <c r="AE189" s="131" t="str">
        <f t="shared" si="203"/>
        <v>-</v>
      </c>
      <c r="AF189" s="132" t="str">
        <f t="shared" si="207"/>
        <v>-</v>
      </c>
      <c r="AG189" s="196"/>
      <c r="AH189" s="132" t="str">
        <f t="shared" si="174"/>
        <v/>
      </c>
      <c r="AI189" s="129">
        <f t="shared" si="190"/>
        <v>0</v>
      </c>
      <c r="AJ189" s="130" t="str">
        <f t="shared" si="195"/>
        <v>-</v>
      </c>
      <c r="AK189" s="133">
        <f t="shared" si="206"/>
        <v>0</v>
      </c>
      <c r="AL189" s="134">
        <f t="shared" si="176"/>
        <v>0</v>
      </c>
      <c r="AN189" s="128">
        <f t="shared" si="177"/>
        <v>0</v>
      </c>
      <c r="AO189" s="131">
        <f t="shared" si="26"/>
        <v>7.53</v>
      </c>
      <c r="AP189" s="130" t="str">
        <f t="shared" si="191"/>
        <v>-</v>
      </c>
      <c r="AQ189" s="131" t="str">
        <f t="shared" si="204"/>
        <v>-</v>
      </c>
      <c r="AR189" s="129" t="str">
        <f t="shared" si="178"/>
        <v>-</v>
      </c>
      <c r="AS189" s="196"/>
      <c r="AT189" s="132" t="str">
        <f t="shared" si="179"/>
        <v/>
      </c>
      <c r="AU189" s="129">
        <f t="shared" si="180"/>
        <v>0</v>
      </c>
      <c r="AV189" s="130" t="str">
        <f t="shared" si="196"/>
        <v>-</v>
      </c>
      <c r="AW189" s="133">
        <f t="shared" si="192"/>
        <v>0</v>
      </c>
      <c r="AX189" s="134">
        <f t="shared" si="181"/>
        <v>0</v>
      </c>
    </row>
    <row r="190" spans="1:50" ht="18" hidden="1" customHeight="1" outlineLevel="1" x14ac:dyDescent="0.2">
      <c r="A190" s="218">
        <f t="shared" si="205"/>
        <v>172</v>
      </c>
      <c r="B190" s="170"/>
      <c r="C190" s="185"/>
      <c r="D190" s="184"/>
      <c r="E190" s="216">
        <f>IF($G190=0,0,VLOOKUP(C190,'Cover Sheet'!$D$10:$F$22,3,0))</f>
        <v>0</v>
      </c>
      <c r="F190" s="217"/>
      <c r="G190" s="35">
        <f t="shared" si="187"/>
        <v>0</v>
      </c>
      <c r="H190" s="152">
        <f>IF($G190=0,0,VLOOKUP(F190,'Cover Sheet'!$D$10:$F$34,3,0))</f>
        <v>0</v>
      </c>
      <c r="I190" s="191"/>
      <c r="J190" s="33">
        <f>IF(I190=0,0,VLOOKUP(I190,'Cover Sheet'!$L$10:$M$13,2,0))</f>
        <v>0</v>
      </c>
      <c r="K190" s="34">
        <f t="shared" si="170"/>
        <v>0</v>
      </c>
      <c r="L190" s="191"/>
      <c r="M190" s="33">
        <f>IF(L190=0,0,VLOOKUP(L190,'Cover Sheet'!$L$14:$M$34,2,0))</f>
        <v>0</v>
      </c>
      <c r="N190" s="34">
        <f t="shared" si="171"/>
        <v>0</v>
      </c>
      <c r="O190" s="173"/>
      <c r="P190" s="42">
        <f>IF(L190="",0,VLOOKUP(L190,'Cover Sheet'!$L$10:$O$34,4,0))</f>
        <v>0</v>
      </c>
      <c r="Q190" s="43" t="str">
        <f t="shared" si="182"/>
        <v>-</v>
      </c>
      <c r="R190" s="193"/>
      <c r="S190" s="33">
        <f>IF(R190=0,0,VLOOKUP(R190,'Cover Sheet'!$L$14:$M$34,2,0))</f>
        <v>0</v>
      </c>
      <c r="T190" s="44">
        <f t="shared" si="183"/>
        <v>0</v>
      </c>
      <c r="U190" s="212"/>
      <c r="V190" s="42">
        <f>IF(R190="",0,VLOOKUP(R190,'Cover Sheet'!$L$10:$O$34,4,0))</f>
        <v>0</v>
      </c>
      <c r="W190" s="45" t="str">
        <f t="shared" si="188"/>
        <v>-</v>
      </c>
      <c r="X190" s="108">
        <f>IF(C190=0,0,VLOOKUP(C190,'Cover Sheet'!$D$10:$G$22,4,0))</f>
        <v>0</v>
      </c>
      <c r="Y190" s="49">
        <f>IF(F190=0,0,VLOOKUP(F190,'Cover Sheet'!$D$10:$G$34,4,0))</f>
        <v>0</v>
      </c>
      <c r="Z190" s="46"/>
      <c r="AB190" s="128">
        <f t="shared" si="172"/>
        <v>0</v>
      </c>
      <c r="AC190" s="131">
        <f t="shared" si="24"/>
        <v>7.53</v>
      </c>
      <c r="AD190" s="130" t="str">
        <f t="shared" si="189"/>
        <v>-</v>
      </c>
      <c r="AE190" s="131" t="str">
        <f t="shared" si="203"/>
        <v>-</v>
      </c>
      <c r="AF190" s="132" t="str">
        <f t="shared" si="207"/>
        <v>-</v>
      </c>
      <c r="AG190" s="196"/>
      <c r="AH190" s="132" t="str">
        <f t="shared" si="174"/>
        <v/>
      </c>
      <c r="AI190" s="129">
        <f t="shared" si="190"/>
        <v>0</v>
      </c>
      <c r="AJ190" s="130" t="str">
        <f t="shared" si="195"/>
        <v>-</v>
      </c>
      <c r="AK190" s="133">
        <f t="shared" si="206"/>
        <v>0</v>
      </c>
      <c r="AL190" s="134">
        <f t="shared" si="176"/>
        <v>0</v>
      </c>
      <c r="AN190" s="128">
        <f t="shared" si="177"/>
        <v>0</v>
      </c>
      <c r="AO190" s="131">
        <f t="shared" si="26"/>
        <v>7.53</v>
      </c>
      <c r="AP190" s="130" t="str">
        <f t="shared" si="191"/>
        <v>-</v>
      </c>
      <c r="AQ190" s="131" t="str">
        <f t="shared" si="204"/>
        <v>-</v>
      </c>
      <c r="AR190" s="129" t="str">
        <f t="shared" si="178"/>
        <v>-</v>
      </c>
      <c r="AS190" s="196"/>
      <c r="AT190" s="132" t="str">
        <f t="shared" si="179"/>
        <v/>
      </c>
      <c r="AU190" s="129">
        <f t="shared" si="180"/>
        <v>0</v>
      </c>
      <c r="AV190" s="130" t="str">
        <f t="shared" si="196"/>
        <v>-</v>
      </c>
      <c r="AW190" s="133">
        <f t="shared" si="192"/>
        <v>0</v>
      </c>
      <c r="AX190" s="134">
        <f t="shared" si="181"/>
        <v>0</v>
      </c>
    </row>
    <row r="191" spans="1:50" ht="18.75" hidden="1" customHeight="1" outlineLevel="1" x14ac:dyDescent="0.2">
      <c r="A191" s="218">
        <f t="shared" si="205"/>
        <v>173</v>
      </c>
      <c r="B191" s="170"/>
      <c r="C191" s="185"/>
      <c r="D191" s="184"/>
      <c r="E191" s="216">
        <f>IF($G191=0,0,VLOOKUP(C191,'Cover Sheet'!$D$10:$F$22,3,0))</f>
        <v>0</v>
      </c>
      <c r="F191" s="217"/>
      <c r="G191" s="35">
        <f t="shared" si="187"/>
        <v>0</v>
      </c>
      <c r="H191" s="152">
        <f>IF($G191=0,0,VLOOKUP(F191,'Cover Sheet'!$D$10:$F$34,3,0))</f>
        <v>0</v>
      </c>
      <c r="I191" s="191"/>
      <c r="J191" s="33">
        <f>IF(I191=0,0,VLOOKUP(I191,'Cover Sheet'!$L$10:$M$13,2,0))</f>
        <v>0</v>
      </c>
      <c r="K191" s="34">
        <f t="shared" si="170"/>
        <v>0</v>
      </c>
      <c r="L191" s="191"/>
      <c r="M191" s="33">
        <f>IF(L191=0,0,VLOOKUP(L191,'Cover Sheet'!$L$14:$M$34,2,0))</f>
        <v>0</v>
      </c>
      <c r="N191" s="34">
        <f t="shared" si="171"/>
        <v>0</v>
      </c>
      <c r="O191" s="173"/>
      <c r="P191" s="42">
        <f>IF(L191="",0,VLOOKUP(L191,'Cover Sheet'!$L$10:$O$34,4,0))</f>
        <v>0</v>
      </c>
      <c r="Q191" s="43" t="str">
        <f t="shared" si="182"/>
        <v>-</v>
      </c>
      <c r="R191" s="193"/>
      <c r="S191" s="33">
        <f>IF(R191=0,0,VLOOKUP(R191,'Cover Sheet'!$L$14:$M$34,2,0))</f>
        <v>0</v>
      </c>
      <c r="T191" s="44">
        <f t="shared" si="183"/>
        <v>0</v>
      </c>
      <c r="U191" s="212"/>
      <c r="V191" s="42">
        <f>IF(R191="",0,VLOOKUP(R191,'Cover Sheet'!$L$10:$O$34,4,0))</f>
        <v>0</v>
      </c>
      <c r="W191" s="45" t="str">
        <f t="shared" si="188"/>
        <v>-</v>
      </c>
      <c r="X191" s="108">
        <f>IF(C191=0,0,VLOOKUP(C191,'Cover Sheet'!$D$10:$G$22,4,0))</f>
        <v>0</v>
      </c>
      <c r="Y191" s="49">
        <f>IF(F191=0,0,VLOOKUP(F191,'Cover Sheet'!$D$10:$G$34,4,0))</f>
        <v>0</v>
      </c>
      <c r="Z191" s="46"/>
      <c r="AB191" s="128">
        <f t="shared" si="172"/>
        <v>0</v>
      </c>
      <c r="AC191" s="131">
        <f t="shared" si="24"/>
        <v>7.53</v>
      </c>
      <c r="AD191" s="130" t="str">
        <f t="shared" si="189"/>
        <v>-</v>
      </c>
      <c r="AE191" s="131" t="str">
        <f t="shared" si="203"/>
        <v>-</v>
      </c>
      <c r="AF191" s="132" t="str">
        <f t="shared" si="207"/>
        <v>-</v>
      </c>
      <c r="AG191" s="196"/>
      <c r="AH191" s="132" t="str">
        <f t="shared" si="174"/>
        <v/>
      </c>
      <c r="AI191" s="129">
        <f t="shared" si="190"/>
        <v>0</v>
      </c>
      <c r="AJ191" s="130" t="str">
        <f t="shared" si="195"/>
        <v>-</v>
      </c>
      <c r="AK191" s="133">
        <f t="shared" si="206"/>
        <v>0</v>
      </c>
      <c r="AL191" s="134">
        <f t="shared" si="176"/>
        <v>0</v>
      </c>
      <c r="AN191" s="128">
        <f t="shared" si="177"/>
        <v>0</v>
      </c>
      <c r="AO191" s="131">
        <f t="shared" si="26"/>
        <v>7.53</v>
      </c>
      <c r="AP191" s="130" t="str">
        <f t="shared" si="191"/>
        <v>-</v>
      </c>
      <c r="AQ191" s="131" t="str">
        <f t="shared" si="204"/>
        <v>-</v>
      </c>
      <c r="AR191" s="129" t="str">
        <f t="shared" si="178"/>
        <v>-</v>
      </c>
      <c r="AS191" s="196"/>
      <c r="AT191" s="132" t="str">
        <f t="shared" si="179"/>
        <v/>
      </c>
      <c r="AU191" s="129">
        <f t="shared" si="180"/>
        <v>0</v>
      </c>
      <c r="AV191" s="130" t="str">
        <f t="shared" si="196"/>
        <v>-</v>
      </c>
      <c r="AW191" s="133">
        <f t="shared" si="192"/>
        <v>0</v>
      </c>
      <c r="AX191" s="134">
        <f t="shared" si="181"/>
        <v>0</v>
      </c>
    </row>
    <row r="192" spans="1:50" ht="18.95" hidden="1" customHeight="1" outlineLevel="1" x14ac:dyDescent="0.2">
      <c r="A192" s="218">
        <f t="shared" si="205"/>
        <v>174</v>
      </c>
      <c r="B192" s="170"/>
      <c r="C192" s="185"/>
      <c r="D192" s="184"/>
      <c r="E192" s="216">
        <f>IF($G192=0,0,VLOOKUP(C192,'Cover Sheet'!$D$10:$F$22,3,0))</f>
        <v>0</v>
      </c>
      <c r="F192" s="217"/>
      <c r="G192" s="35">
        <f t="shared" si="187"/>
        <v>0</v>
      </c>
      <c r="H192" s="152">
        <f>IF($G192=0,0,VLOOKUP(F192,'Cover Sheet'!$D$10:$F$34,3,0))</f>
        <v>0</v>
      </c>
      <c r="I192" s="191"/>
      <c r="J192" s="33">
        <f>IF(I192=0,0,VLOOKUP(I192,'Cover Sheet'!$L$10:$M$13,2,0))</f>
        <v>0</v>
      </c>
      <c r="K192" s="34">
        <f t="shared" si="170"/>
        <v>0</v>
      </c>
      <c r="L192" s="191"/>
      <c r="M192" s="33">
        <f>IF(L192=0,0,VLOOKUP(L192,'Cover Sheet'!$L$14:$M$34,2,0))</f>
        <v>0</v>
      </c>
      <c r="N192" s="34">
        <f t="shared" si="171"/>
        <v>0</v>
      </c>
      <c r="O192" s="173"/>
      <c r="P192" s="42">
        <f>IF(L192="",0,VLOOKUP(L192,'Cover Sheet'!$L$10:$O$34,4,0))</f>
        <v>0</v>
      </c>
      <c r="Q192" s="43" t="str">
        <f t="shared" si="182"/>
        <v>-</v>
      </c>
      <c r="R192" s="193"/>
      <c r="S192" s="33">
        <f>IF(R192=0,0,VLOOKUP(R192,'Cover Sheet'!$L$14:$M$34,2,0))</f>
        <v>0</v>
      </c>
      <c r="T192" s="44">
        <f t="shared" si="183"/>
        <v>0</v>
      </c>
      <c r="U192" s="212"/>
      <c r="V192" s="42">
        <f>IF(R192="",0,VLOOKUP(R192,'Cover Sheet'!$L$10:$O$34,4,0))</f>
        <v>0</v>
      </c>
      <c r="W192" s="45" t="str">
        <f t="shared" si="188"/>
        <v>-</v>
      </c>
      <c r="X192" s="108">
        <f>IF(C192=0,0,VLOOKUP(C192,'Cover Sheet'!$D$10:$G$22,4,0))</f>
        <v>0</v>
      </c>
      <c r="Y192" s="49">
        <f>IF(F192=0,0,VLOOKUP(F192,'Cover Sheet'!$D$10:$G$34,4,0))</f>
        <v>0</v>
      </c>
      <c r="Z192" s="46"/>
      <c r="AB192" s="128">
        <f t="shared" si="172"/>
        <v>0</v>
      </c>
      <c r="AC192" s="131">
        <f t="shared" si="24"/>
        <v>7.53</v>
      </c>
      <c r="AD192" s="130" t="str">
        <f t="shared" si="189"/>
        <v>-</v>
      </c>
      <c r="AE192" s="131" t="str">
        <f t="shared" si="203"/>
        <v>-</v>
      </c>
      <c r="AF192" s="132" t="str">
        <f t="shared" si="207"/>
        <v>-</v>
      </c>
      <c r="AG192" s="196"/>
      <c r="AH192" s="132" t="str">
        <f t="shared" si="174"/>
        <v/>
      </c>
      <c r="AI192" s="129">
        <f t="shared" si="190"/>
        <v>0</v>
      </c>
      <c r="AJ192" s="130" t="str">
        <f t="shared" si="195"/>
        <v>-</v>
      </c>
      <c r="AK192" s="133">
        <f t="shared" si="206"/>
        <v>0</v>
      </c>
      <c r="AL192" s="134">
        <f t="shared" si="176"/>
        <v>0</v>
      </c>
      <c r="AN192" s="128">
        <f t="shared" si="177"/>
        <v>0</v>
      </c>
      <c r="AO192" s="131">
        <f t="shared" si="26"/>
        <v>7.53</v>
      </c>
      <c r="AP192" s="130" t="str">
        <f t="shared" si="191"/>
        <v>-</v>
      </c>
      <c r="AQ192" s="131" t="str">
        <f t="shared" si="204"/>
        <v>-</v>
      </c>
      <c r="AR192" s="129" t="str">
        <f t="shared" si="178"/>
        <v>-</v>
      </c>
      <c r="AS192" s="196"/>
      <c r="AT192" s="132" t="str">
        <f t="shared" si="179"/>
        <v/>
      </c>
      <c r="AU192" s="129">
        <f t="shared" si="180"/>
        <v>0</v>
      </c>
      <c r="AV192" s="130" t="str">
        <f t="shared" si="196"/>
        <v>-</v>
      </c>
      <c r="AW192" s="133">
        <f t="shared" si="192"/>
        <v>0</v>
      </c>
      <c r="AX192" s="134">
        <f t="shared" si="181"/>
        <v>0</v>
      </c>
    </row>
    <row r="193" spans="1:50" ht="18" hidden="1" customHeight="1" outlineLevel="1" x14ac:dyDescent="0.2">
      <c r="A193" s="218">
        <f t="shared" si="205"/>
        <v>175</v>
      </c>
      <c r="B193" s="170"/>
      <c r="C193" s="185"/>
      <c r="D193" s="184"/>
      <c r="E193" s="216">
        <f>IF($G193=0,0,VLOOKUP(C193,'Cover Sheet'!$D$10:$F$22,3,0))</f>
        <v>0</v>
      </c>
      <c r="F193" s="217"/>
      <c r="G193" s="35">
        <f t="shared" si="187"/>
        <v>0</v>
      </c>
      <c r="H193" s="152">
        <f>IF($G193=0,0,VLOOKUP(F193,'Cover Sheet'!$D$10:$F$34,3,0))</f>
        <v>0</v>
      </c>
      <c r="I193" s="191"/>
      <c r="J193" s="33">
        <f>IF(I193=0,0,VLOOKUP(I193,'Cover Sheet'!$L$10:$M$13,2,0))</f>
        <v>0</v>
      </c>
      <c r="K193" s="34">
        <f t="shared" si="170"/>
        <v>0</v>
      </c>
      <c r="L193" s="191"/>
      <c r="M193" s="33">
        <f>IF(L193=0,0,VLOOKUP(L193,'Cover Sheet'!$L$14:$M$34,2,0))</f>
        <v>0</v>
      </c>
      <c r="N193" s="34">
        <f t="shared" si="171"/>
        <v>0</v>
      </c>
      <c r="O193" s="173"/>
      <c r="P193" s="42">
        <f>IF(L193="",0,VLOOKUP(L193,'Cover Sheet'!$L$10:$O$34,4,0))</f>
        <v>0</v>
      </c>
      <c r="Q193" s="43" t="str">
        <f t="shared" si="182"/>
        <v>-</v>
      </c>
      <c r="R193" s="193"/>
      <c r="S193" s="33">
        <f>IF(R193=0,0,VLOOKUP(R193,'Cover Sheet'!$L$14:$M$34,2,0))</f>
        <v>0</v>
      </c>
      <c r="T193" s="44">
        <f t="shared" si="183"/>
        <v>0</v>
      </c>
      <c r="U193" s="212"/>
      <c r="V193" s="42">
        <f>IF(R193="",0,VLOOKUP(R193,'Cover Sheet'!$L$10:$O$34,4,0))</f>
        <v>0</v>
      </c>
      <c r="W193" s="45" t="str">
        <f t="shared" si="188"/>
        <v>-</v>
      </c>
      <c r="X193" s="108">
        <f>IF(C193=0,0,VLOOKUP(C193,'Cover Sheet'!$D$10:$G$22,4,0))</f>
        <v>0</v>
      </c>
      <c r="Y193" s="49">
        <f>IF(F193=0,0,VLOOKUP(F193,'Cover Sheet'!$D$10:$G$34,4,0))</f>
        <v>0</v>
      </c>
      <c r="Z193" s="46"/>
      <c r="AB193" s="128">
        <f t="shared" si="172"/>
        <v>0</v>
      </c>
      <c r="AC193" s="131">
        <f t="shared" si="24"/>
        <v>7.53</v>
      </c>
      <c r="AD193" s="130" t="str">
        <f t="shared" si="189"/>
        <v>-</v>
      </c>
      <c r="AE193" s="131" t="str">
        <f>IF(AB193=0,"-",(AC193-0.2*AD193)^2/(AC193+0.8*AD193))</f>
        <v>-</v>
      </c>
      <c r="AF193" s="132" t="str">
        <f t="shared" si="207"/>
        <v>-</v>
      </c>
      <c r="AG193" s="196"/>
      <c r="AH193" s="132" t="str">
        <f t="shared" si="174"/>
        <v/>
      </c>
      <c r="AI193" s="129">
        <f t="shared" si="190"/>
        <v>0</v>
      </c>
      <c r="AJ193" s="130" t="str">
        <f t="shared" si="195"/>
        <v>-</v>
      </c>
      <c r="AK193" s="133">
        <f t="shared" si="206"/>
        <v>0</v>
      </c>
      <c r="AL193" s="134">
        <f t="shared" si="176"/>
        <v>0</v>
      </c>
      <c r="AN193" s="128">
        <f t="shared" si="177"/>
        <v>0</v>
      </c>
      <c r="AO193" s="131">
        <f t="shared" si="26"/>
        <v>7.53</v>
      </c>
      <c r="AP193" s="130" t="str">
        <f t="shared" si="191"/>
        <v>-</v>
      </c>
      <c r="AQ193" s="131" t="str">
        <f>IF(AN193=0,"-",(AO193-0.2*AP193)^2/(AO193+0.8*AP193))</f>
        <v>-</v>
      </c>
      <c r="AR193" s="129" t="str">
        <f t="shared" si="178"/>
        <v>-</v>
      </c>
      <c r="AS193" s="196"/>
      <c r="AT193" s="132" t="str">
        <f t="shared" si="179"/>
        <v/>
      </c>
      <c r="AU193" s="129">
        <f t="shared" si="180"/>
        <v>0</v>
      </c>
      <c r="AV193" s="130" t="str">
        <f t="shared" si="196"/>
        <v>-</v>
      </c>
      <c r="AW193" s="133">
        <f t="shared" si="192"/>
        <v>0</v>
      </c>
      <c r="AX193" s="134">
        <f t="shared" si="181"/>
        <v>0</v>
      </c>
    </row>
    <row r="194" spans="1:50" ht="18" hidden="1" customHeight="1" outlineLevel="1" x14ac:dyDescent="0.2">
      <c r="A194" s="218">
        <f t="shared" si="205"/>
        <v>176</v>
      </c>
      <c r="B194" s="170"/>
      <c r="C194" s="185"/>
      <c r="D194" s="184"/>
      <c r="E194" s="216">
        <f>IF($G194=0,0,VLOOKUP(C194,'Cover Sheet'!$D$10:$F$22,3,0))</f>
        <v>0</v>
      </c>
      <c r="F194" s="217"/>
      <c r="G194" s="35">
        <f t="shared" si="187"/>
        <v>0</v>
      </c>
      <c r="H194" s="152">
        <f>IF($G194=0,0,VLOOKUP(F194,'Cover Sheet'!$D$10:$F$34,3,0))</f>
        <v>0</v>
      </c>
      <c r="I194" s="191"/>
      <c r="J194" s="33">
        <f>IF(I194=0,0,VLOOKUP(I194,'Cover Sheet'!$L$10:$M$13,2,0))</f>
        <v>0</v>
      </c>
      <c r="K194" s="34">
        <f t="shared" si="170"/>
        <v>0</v>
      </c>
      <c r="L194" s="191"/>
      <c r="M194" s="33">
        <f>IF(L194=0,0,VLOOKUP(L194,'Cover Sheet'!$L$14:$M$34,2,0))</f>
        <v>0</v>
      </c>
      <c r="N194" s="34">
        <f t="shared" si="171"/>
        <v>0</v>
      </c>
      <c r="O194" s="173"/>
      <c r="P194" s="42">
        <f>IF(L194="",0,VLOOKUP(L194,'Cover Sheet'!$L$10:$O$34,4,0))</f>
        <v>0</v>
      </c>
      <c r="Q194" s="43" t="str">
        <f t="shared" si="182"/>
        <v>-</v>
      </c>
      <c r="R194" s="193"/>
      <c r="S194" s="33">
        <f>IF(R194=0,0,VLOOKUP(R194,'Cover Sheet'!$L$14:$M$34,2,0))</f>
        <v>0</v>
      </c>
      <c r="T194" s="44">
        <f t="shared" si="183"/>
        <v>0</v>
      </c>
      <c r="U194" s="212"/>
      <c r="V194" s="42">
        <f>IF(R194="",0,VLOOKUP(R194,'Cover Sheet'!$L$10:$O$34,4,0))</f>
        <v>0</v>
      </c>
      <c r="W194" s="45" t="str">
        <f t="shared" si="188"/>
        <v>-</v>
      </c>
      <c r="X194" s="108">
        <f>IF(C194=0,0,VLOOKUP(C194,'Cover Sheet'!$D$10:$G$22,4,0))</f>
        <v>0</v>
      </c>
      <c r="Y194" s="49">
        <f>IF(F194=0,0,VLOOKUP(F194,'Cover Sheet'!$D$10:$G$34,4,0))</f>
        <v>0</v>
      </c>
      <c r="Z194" s="46"/>
      <c r="AB194" s="128">
        <f t="shared" si="172"/>
        <v>0</v>
      </c>
      <c r="AC194" s="131">
        <f t="shared" si="24"/>
        <v>7.53</v>
      </c>
      <c r="AD194" s="130" t="str">
        <f t="shared" si="189"/>
        <v>-</v>
      </c>
      <c r="AE194" s="131" t="str">
        <f t="shared" ref="AE194:AE217" si="208">IF(AB194=0,"-",(AC194-0.2*AD194)^2/(AC194+0.8*AD194))</f>
        <v>-</v>
      </c>
      <c r="AF194" s="132" t="str">
        <f t="shared" si="207"/>
        <v>-</v>
      </c>
      <c r="AG194" s="196"/>
      <c r="AH194" s="132" t="str">
        <f t="shared" si="174"/>
        <v/>
      </c>
      <c r="AI194" s="129">
        <f t="shared" si="190"/>
        <v>0</v>
      </c>
      <c r="AJ194" s="130" t="str">
        <f t="shared" si="195"/>
        <v>-</v>
      </c>
      <c r="AK194" s="133">
        <f t="shared" si="206"/>
        <v>0</v>
      </c>
      <c r="AL194" s="134">
        <f t="shared" si="176"/>
        <v>0</v>
      </c>
      <c r="AN194" s="128">
        <f t="shared" si="177"/>
        <v>0</v>
      </c>
      <c r="AO194" s="131">
        <f t="shared" si="26"/>
        <v>7.53</v>
      </c>
      <c r="AP194" s="130" t="str">
        <f t="shared" si="191"/>
        <v>-</v>
      </c>
      <c r="AQ194" s="131" t="str">
        <f t="shared" ref="AQ194:AQ217" si="209">IF(AN194=0,"-",(AO194-0.2*AP194)^2/(AO194+0.8*AP194))</f>
        <v>-</v>
      </c>
      <c r="AR194" s="129" t="str">
        <f t="shared" si="178"/>
        <v>-</v>
      </c>
      <c r="AS194" s="196"/>
      <c r="AT194" s="132" t="str">
        <f t="shared" si="179"/>
        <v/>
      </c>
      <c r="AU194" s="129">
        <f t="shared" si="180"/>
        <v>0</v>
      </c>
      <c r="AV194" s="130" t="str">
        <f t="shared" si="196"/>
        <v>-</v>
      </c>
      <c r="AW194" s="133">
        <f t="shared" si="192"/>
        <v>0</v>
      </c>
      <c r="AX194" s="134">
        <f t="shared" si="181"/>
        <v>0</v>
      </c>
    </row>
    <row r="195" spans="1:50" ht="18.75" hidden="1" customHeight="1" outlineLevel="1" x14ac:dyDescent="0.2">
      <c r="A195" s="218">
        <f t="shared" si="205"/>
        <v>177</v>
      </c>
      <c r="B195" s="170"/>
      <c r="C195" s="185"/>
      <c r="D195" s="184"/>
      <c r="E195" s="216">
        <f>IF($G195=0,0,VLOOKUP(C195,'Cover Sheet'!$D$10:$F$22,3,0))</f>
        <v>0</v>
      </c>
      <c r="F195" s="217"/>
      <c r="G195" s="35">
        <f t="shared" si="187"/>
        <v>0</v>
      </c>
      <c r="H195" s="152">
        <f>IF($G195=0,0,VLOOKUP(F195,'Cover Sheet'!$D$10:$F$34,3,0))</f>
        <v>0</v>
      </c>
      <c r="I195" s="191"/>
      <c r="J195" s="33">
        <f>IF(I195=0,0,VLOOKUP(I195,'Cover Sheet'!$L$10:$M$13,2,0))</f>
        <v>0</v>
      </c>
      <c r="K195" s="34">
        <f t="shared" si="170"/>
        <v>0</v>
      </c>
      <c r="L195" s="191"/>
      <c r="M195" s="33">
        <f>IF(L195=0,0,VLOOKUP(L195,'Cover Sheet'!$L$14:$M$34,2,0))</f>
        <v>0</v>
      </c>
      <c r="N195" s="34">
        <f t="shared" si="171"/>
        <v>0</v>
      </c>
      <c r="O195" s="173"/>
      <c r="P195" s="42">
        <f>IF(L195="",0,VLOOKUP(L195,'Cover Sheet'!$L$10:$O$34,4,0))</f>
        <v>0</v>
      </c>
      <c r="Q195" s="43" t="str">
        <f t="shared" si="182"/>
        <v>-</v>
      </c>
      <c r="R195" s="193"/>
      <c r="S195" s="33">
        <f>IF(R195=0,0,VLOOKUP(R195,'Cover Sheet'!$L$14:$M$34,2,0))</f>
        <v>0</v>
      </c>
      <c r="T195" s="44">
        <f t="shared" si="183"/>
        <v>0</v>
      </c>
      <c r="U195" s="212"/>
      <c r="V195" s="42">
        <f>IF(R195="",0,VLOOKUP(R195,'Cover Sheet'!$L$10:$O$34,4,0))</f>
        <v>0</v>
      </c>
      <c r="W195" s="45" t="str">
        <f t="shared" si="188"/>
        <v>-</v>
      </c>
      <c r="X195" s="108">
        <f>IF(C195=0,0,VLOOKUP(C195,'Cover Sheet'!$D$10:$G$22,4,0))</f>
        <v>0</v>
      </c>
      <c r="Y195" s="49">
        <f>IF(F195=0,0,VLOOKUP(F195,'Cover Sheet'!$D$10:$G$34,4,0))</f>
        <v>0</v>
      </c>
      <c r="Z195" s="46"/>
      <c r="AB195" s="128">
        <f t="shared" si="172"/>
        <v>0</v>
      </c>
      <c r="AC195" s="131">
        <f t="shared" si="24"/>
        <v>7.53</v>
      </c>
      <c r="AD195" s="130" t="str">
        <f t="shared" si="189"/>
        <v>-</v>
      </c>
      <c r="AE195" s="131" t="str">
        <f t="shared" si="208"/>
        <v>-</v>
      </c>
      <c r="AF195" s="132" t="str">
        <f t="shared" si="207"/>
        <v>-</v>
      </c>
      <c r="AG195" s="196"/>
      <c r="AH195" s="132" t="str">
        <f t="shared" si="174"/>
        <v/>
      </c>
      <c r="AI195" s="129">
        <f t="shared" si="190"/>
        <v>0</v>
      </c>
      <c r="AJ195" s="130" t="str">
        <f t="shared" si="195"/>
        <v>-</v>
      </c>
      <c r="AK195" s="133">
        <f t="shared" si="206"/>
        <v>0</v>
      </c>
      <c r="AL195" s="134">
        <f t="shared" si="176"/>
        <v>0</v>
      </c>
      <c r="AN195" s="128">
        <f t="shared" si="177"/>
        <v>0</v>
      </c>
      <c r="AO195" s="131">
        <f t="shared" si="26"/>
        <v>7.53</v>
      </c>
      <c r="AP195" s="130" t="str">
        <f t="shared" si="191"/>
        <v>-</v>
      </c>
      <c r="AQ195" s="131" t="str">
        <f t="shared" si="209"/>
        <v>-</v>
      </c>
      <c r="AR195" s="129" t="str">
        <f t="shared" si="178"/>
        <v>-</v>
      </c>
      <c r="AS195" s="196"/>
      <c r="AT195" s="132" t="str">
        <f t="shared" si="179"/>
        <v/>
      </c>
      <c r="AU195" s="129">
        <f t="shared" si="180"/>
        <v>0</v>
      </c>
      <c r="AV195" s="130" t="str">
        <f t="shared" si="196"/>
        <v>-</v>
      </c>
      <c r="AW195" s="133">
        <f t="shared" si="192"/>
        <v>0</v>
      </c>
      <c r="AX195" s="134">
        <f t="shared" si="181"/>
        <v>0</v>
      </c>
    </row>
    <row r="196" spans="1:50" ht="18" hidden="1" customHeight="1" outlineLevel="1" x14ac:dyDescent="0.2">
      <c r="A196" s="218">
        <f t="shared" si="205"/>
        <v>178</v>
      </c>
      <c r="B196" s="170"/>
      <c r="C196" s="185"/>
      <c r="D196" s="184"/>
      <c r="E196" s="216">
        <f>IF($G196=0,0,VLOOKUP(C196,'Cover Sheet'!$D$10:$F$22,3,0))</f>
        <v>0</v>
      </c>
      <c r="F196" s="217"/>
      <c r="G196" s="35">
        <f t="shared" si="187"/>
        <v>0</v>
      </c>
      <c r="H196" s="152">
        <f>IF($G196=0,0,VLOOKUP(F196,'Cover Sheet'!$D$10:$F$34,3,0))</f>
        <v>0</v>
      </c>
      <c r="I196" s="191"/>
      <c r="J196" s="33">
        <f>IF(I196=0,0,VLOOKUP(I196,'Cover Sheet'!$L$10:$M$13,2,0))</f>
        <v>0</v>
      </c>
      <c r="K196" s="34">
        <f t="shared" si="170"/>
        <v>0</v>
      </c>
      <c r="L196" s="191"/>
      <c r="M196" s="33">
        <f>IF(L196=0,0,VLOOKUP(L196,'Cover Sheet'!$L$14:$M$34,2,0))</f>
        <v>0</v>
      </c>
      <c r="N196" s="34">
        <f t="shared" si="171"/>
        <v>0</v>
      </c>
      <c r="O196" s="173"/>
      <c r="P196" s="42">
        <f>IF(L196="",0,VLOOKUP(L196,'Cover Sheet'!$L$10:$O$34,4,0))</f>
        <v>0</v>
      </c>
      <c r="Q196" s="43" t="str">
        <f t="shared" si="182"/>
        <v>-</v>
      </c>
      <c r="R196" s="193"/>
      <c r="S196" s="33">
        <f>IF(R196=0,0,VLOOKUP(R196,'Cover Sheet'!$L$14:$M$34,2,0))</f>
        <v>0</v>
      </c>
      <c r="T196" s="44">
        <f t="shared" si="183"/>
        <v>0</v>
      </c>
      <c r="U196" s="212"/>
      <c r="V196" s="42">
        <f>IF(R196="",0,VLOOKUP(R196,'Cover Sheet'!$L$10:$O$34,4,0))</f>
        <v>0</v>
      </c>
      <c r="W196" s="45" t="str">
        <f t="shared" si="188"/>
        <v>-</v>
      </c>
      <c r="X196" s="108">
        <f>IF(C196=0,0,VLOOKUP(C196,'Cover Sheet'!$D$10:$G$22,4,0))</f>
        <v>0</v>
      </c>
      <c r="Y196" s="49">
        <f>IF(F196=0,0,VLOOKUP(F196,'Cover Sheet'!$D$10:$G$34,4,0))</f>
        <v>0</v>
      </c>
      <c r="Z196" s="46"/>
      <c r="AB196" s="128">
        <f t="shared" si="172"/>
        <v>0</v>
      </c>
      <c r="AC196" s="131">
        <f t="shared" si="24"/>
        <v>7.53</v>
      </c>
      <c r="AD196" s="130" t="str">
        <f t="shared" si="189"/>
        <v>-</v>
      </c>
      <c r="AE196" s="131" t="str">
        <f t="shared" si="208"/>
        <v>-</v>
      </c>
      <c r="AF196" s="132" t="str">
        <f t="shared" si="207"/>
        <v>-</v>
      </c>
      <c r="AG196" s="196"/>
      <c r="AH196" s="132" t="str">
        <f t="shared" si="174"/>
        <v/>
      </c>
      <c r="AI196" s="129">
        <f t="shared" si="190"/>
        <v>0</v>
      </c>
      <c r="AJ196" s="130" t="str">
        <f t="shared" si="195"/>
        <v>-</v>
      </c>
      <c r="AK196" s="133">
        <f t="shared" si="206"/>
        <v>0</v>
      </c>
      <c r="AL196" s="134">
        <f t="shared" si="176"/>
        <v>0</v>
      </c>
      <c r="AN196" s="128">
        <f t="shared" si="177"/>
        <v>0</v>
      </c>
      <c r="AO196" s="131">
        <f t="shared" si="26"/>
        <v>7.53</v>
      </c>
      <c r="AP196" s="130" t="str">
        <f t="shared" si="191"/>
        <v>-</v>
      </c>
      <c r="AQ196" s="131" t="str">
        <f t="shared" si="209"/>
        <v>-</v>
      </c>
      <c r="AR196" s="129" t="str">
        <f t="shared" si="178"/>
        <v>-</v>
      </c>
      <c r="AS196" s="196"/>
      <c r="AT196" s="132" t="str">
        <f t="shared" si="179"/>
        <v/>
      </c>
      <c r="AU196" s="129">
        <f t="shared" si="180"/>
        <v>0</v>
      </c>
      <c r="AV196" s="130" t="str">
        <f t="shared" si="196"/>
        <v>-</v>
      </c>
      <c r="AW196" s="133">
        <f t="shared" si="192"/>
        <v>0</v>
      </c>
      <c r="AX196" s="134">
        <f t="shared" si="181"/>
        <v>0</v>
      </c>
    </row>
    <row r="197" spans="1:50" ht="18.75" hidden="1" customHeight="1" outlineLevel="1" x14ac:dyDescent="0.2">
      <c r="A197" s="218">
        <f t="shared" si="205"/>
        <v>179</v>
      </c>
      <c r="B197" s="170"/>
      <c r="C197" s="185"/>
      <c r="D197" s="184"/>
      <c r="E197" s="216">
        <f>IF($G197=0,0,VLOOKUP(C197,'Cover Sheet'!$D$10:$F$22,3,0))</f>
        <v>0</v>
      </c>
      <c r="F197" s="217"/>
      <c r="G197" s="35">
        <f t="shared" si="187"/>
        <v>0</v>
      </c>
      <c r="H197" s="152">
        <f>IF($G197=0,0,VLOOKUP(F197,'Cover Sheet'!$D$10:$F$34,3,0))</f>
        <v>0</v>
      </c>
      <c r="I197" s="191"/>
      <c r="J197" s="33">
        <f>IF(I197=0,0,VLOOKUP(I197,'Cover Sheet'!$L$10:$M$13,2,0))</f>
        <v>0</v>
      </c>
      <c r="K197" s="34">
        <f t="shared" si="170"/>
        <v>0</v>
      </c>
      <c r="L197" s="191"/>
      <c r="M197" s="33">
        <f>IF(L197=0,0,VLOOKUP(L197,'Cover Sheet'!$L$14:$M$34,2,0))</f>
        <v>0</v>
      </c>
      <c r="N197" s="34">
        <f t="shared" si="171"/>
        <v>0</v>
      </c>
      <c r="O197" s="173"/>
      <c r="P197" s="42">
        <f>IF(L197="",0,VLOOKUP(L197,'Cover Sheet'!$L$10:$O$34,4,0))</f>
        <v>0</v>
      </c>
      <c r="Q197" s="43" t="str">
        <f t="shared" si="182"/>
        <v>-</v>
      </c>
      <c r="R197" s="193"/>
      <c r="S197" s="33">
        <f>IF(R197=0,0,VLOOKUP(R197,'Cover Sheet'!$L$14:$M$34,2,0))</f>
        <v>0</v>
      </c>
      <c r="T197" s="44">
        <f t="shared" si="183"/>
        <v>0</v>
      </c>
      <c r="U197" s="212"/>
      <c r="V197" s="42">
        <f>IF(R197="",0,VLOOKUP(R197,'Cover Sheet'!$L$10:$O$34,4,0))</f>
        <v>0</v>
      </c>
      <c r="W197" s="45" t="str">
        <f t="shared" si="188"/>
        <v>-</v>
      </c>
      <c r="X197" s="108">
        <f>IF(C197=0,0,VLOOKUP(C197,'Cover Sheet'!$D$10:$G$22,4,0))</f>
        <v>0</v>
      </c>
      <c r="Y197" s="49">
        <f>IF(F197=0,0,VLOOKUP(F197,'Cover Sheet'!$D$10:$G$34,4,0))</f>
        <v>0</v>
      </c>
      <c r="Z197" s="46"/>
      <c r="AB197" s="128">
        <f t="shared" si="172"/>
        <v>0</v>
      </c>
      <c r="AC197" s="131">
        <f t="shared" si="24"/>
        <v>7.53</v>
      </c>
      <c r="AD197" s="130" t="str">
        <f t="shared" ref="AD197:AD217" si="210">IF(AB197=0,"-",1000/AB197-10)</f>
        <v>-</v>
      </c>
      <c r="AE197" s="131" t="str">
        <f t="shared" si="208"/>
        <v>-</v>
      </c>
      <c r="AF197" s="132" t="str">
        <f t="shared" si="207"/>
        <v>-</v>
      </c>
      <c r="AG197" s="196"/>
      <c r="AH197" s="132" t="str">
        <f t="shared" si="174"/>
        <v/>
      </c>
      <c r="AI197" s="129">
        <f t="shared" si="190"/>
        <v>0</v>
      </c>
      <c r="AJ197" s="130" t="str">
        <f t="shared" si="195"/>
        <v>-</v>
      </c>
      <c r="AK197" s="133">
        <f t="shared" si="206"/>
        <v>0</v>
      </c>
      <c r="AL197" s="134">
        <f t="shared" si="176"/>
        <v>0</v>
      </c>
      <c r="AN197" s="128">
        <f t="shared" si="177"/>
        <v>0</v>
      </c>
      <c r="AO197" s="131">
        <f t="shared" si="26"/>
        <v>7.53</v>
      </c>
      <c r="AP197" s="130" t="str">
        <f t="shared" ref="AP197:AP217" si="211">IF(AN197=0,"-",1000/AN197-10)</f>
        <v>-</v>
      </c>
      <c r="AQ197" s="131" t="str">
        <f t="shared" si="209"/>
        <v>-</v>
      </c>
      <c r="AR197" s="129" t="str">
        <f t="shared" si="178"/>
        <v>-</v>
      </c>
      <c r="AS197" s="196"/>
      <c r="AT197" s="132" t="str">
        <f t="shared" si="179"/>
        <v/>
      </c>
      <c r="AU197" s="129">
        <f t="shared" si="180"/>
        <v>0</v>
      </c>
      <c r="AV197" s="130" t="str">
        <f t="shared" si="196"/>
        <v>-</v>
      </c>
      <c r="AW197" s="133">
        <f t="shared" ref="AW197:AW217" si="212">IF(AN197=0,0,1000/(10+5*AO197+10*AV197-10*(AV197^2+1.25*AV197*AO197)^(1/2)))</f>
        <v>0</v>
      </c>
      <c r="AX197" s="134">
        <f t="shared" si="181"/>
        <v>0</v>
      </c>
    </row>
    <row r="198" spans="1:50" ht="18" hidden="1" customHeight="1" outlineLevel="1" x14ac:dyDescent="0.2">
      <c r="A198" s="218">
        <f t="shared" si="205"/>
        <v>180</v>
      </c>
      <c r="B198" s="170"/>
      <c r="C198" s="186"/>
      <c r="D198" s="187"/>
      <c r="E198" s="216">
        <f>IF($G198=0,0,VLOOKUP(C198,'Cover Sheet'!$D$10:$F$22,3,0))</f>
        <v>0</v>
      </c>
      <c r="F198" s="217"/>
      <c r="G198" s="33">
        <f t="shared" si="187"/>
        <v>0</v>
      </c>
      <c r="H198" s="152">
        <f>IF($G198=0,0,VLOOKUP(F198,'Cover Sheet'!$D$10:$F$34,3,0))</f>
        <v>0</v>
      </c>
      <c r="I198" s="191"/>
      <c r="J198" s="33">
        <f>IF(I198=0,0,VLOOKUP(I198,'Cover Sheet'!$L$10:$M$13,2,0))</f>
        <v>0</v>
      </c>
      <c r="K198" s="34">
        <f t="shared" si="170"/>
        <v>0</v>
      </c>
      <c r="L198" s="191"/>
      <c r="M198" s="33">
        <f>IF(L198=0,0,VLOOKUP(L198,'Cover Sheet'!$L$14:$M$34,2,0))</f>
        <v>0</v>
      </c>
      <c r="N198" s="34">
        <f t="shared" si="171"/>
        <v>0</v>
      </c>
      <c r="O198" s="173"/>
      <c r="P198" s="42">
        <f>IF(L198="",0,VLOOKUP(L198,'Cover Sheet'!$L$10:$O$34,4,0))</f>
        <v>0</v>
      </c>
      <c r="Q198" s="43" t="str">
        <f t="shared" si="182"/>
        <v>-</v>
      </c>
      <c r="R198" s="193"/>
      <c r="S198" s="33">
        <f>IF(R198=0,0,VLOOKUP(R198,'Cover Sheet'!$L$14:$M$34,2,0))</f>
        <v>0</v>
      </c>
      <c r="T198" s="44">
        <f t="shared" si="183"/>
        <v>0</v>
      </c>
      <c r="U198" s="212"/>
      <c r="V198" s="42">
        <f>IF(R198="",0,VLOOKUP(R198,'Cover Sheet'!$L$10:$O$34,4,0))</f>
        <v>0</v>
      </c>
      <c r="W198" s="45" t="str">
        <f t="shared" si="188"/>
        <v>-</v>
      </c>
      <c r="X198" s="108">
        <f>IF(C198=0,0,VLOOKUP(C198,'Cover Sheet'!$D$10:$G$22,4,0))</f>
        <v>0</v>
      </c>
      <c r="Y198" s="49">
        <f>IF(F198=0,0,VLOOKUP(F198,'Cover Sheet'!$D$10:$G$34,4,0))</f>
        <v>0</v>
      </c>
      <c r="Z198" s="46"/>
      <c r="AB198" s="128">
        <f t="shared" si="172"/>
        <v>0</v>
      </c>
      <c r="AC198" s="131">
        <f t="shared" si="24"/>
        <v>7.53</v>
      </c>
      <c r="AD198" s="130" t="str">
        <f t="shared" si="210"/>
        <v>-</v>
      </c>
      <c r="AE198" s="131" t="str">
        <f t="shared" si="208"/>
        <v>-</v>
      </c>
      <c r="AF198" s="132" t="str">
        <f t="shared" si="207"/>
        <v>-</v>
      </c>
      <c r="AG198" s="196"/>
      <c r="AH198" s="132" t="str">
        <f t="shared" si="174"/>
        <v/>
      </c>
      <c r="AI198" s="129">
        <f t="shared" si="190"/>
        <v>0</v>
      </c>
      <c r="AJ198" s="130" t="str">
        <f t="shared" si="195"/>
        <v>-</v>
      </c>
      <c r="AK198" s="133">
        <f t="shared" si="206"/>
        <v>0</v>
      </c>
      <c r="AL198" s="134">
        <f t="shared" si="176"/>
        <v>0</v>
      </c>
      <c r="AN198" s="128">
        <f t="shared" si="177"/>
        <v>0</v>
      </c>
      <c r="AO198" s="131">
        <f t="shared" si="26"/>
        <v>7.53</v>
      </c>
      <c r="AP198" s="130" t="str">
        <f t="shared" si="211"/>
        <v>-</v>
      </c>
      <c r="AQ198" s="131" t="str">
        <f t="shared" si="209"/>
        <v>-</v>
      </c>
      <c r="AR198" s="129" t="str">
        <f t="shared" si="178"/>
        <v>-</v>
      </c>
      <c r="AS198" s="196"/>
      <c r="AT198" s="132" t="str">
        <f t="shared" si="179"/>
        <v/>
      </c>
      <c r="AU198" s="129">
        <f t="shared" si="180"/>
        <v>0</v>
      </c>
      <c r="AV198" s="130" t="str">
        <f t="shared" si="196"/>
        <v>-</v>
      </c>
      <c r="AW198" s="133">
        <f t="shared" si="212"/>
        <v>0</v>
      </c>
      <c r="AX198" s="134">
        <f t="shared" si="181"/>
        <v>0</v>
      </c>
    </row>
    <row r="199" spans="1:50" ht="18.95" hidden="1" customHeight="1" outlineLevel="1" x14ac:dyDescent="0.2">
      <c r="A199" s="218">
        <f t="shared" si="205"/>
        <v>181</v>
      </c>
      <c r="B199" s="170"/>
      <c r="C199" s="185"/>
      <c r="D199" s="184"/>
      <c r="E199" s="216">
        <f>IF($G199=0,0,VLOOKUP(C199,'Cover Sheet'!$D$10:$F$22,3,0))</f>
        <v>0</v>
      </c>
      <c r="F199" s="217"/>
      <c r="G199" s="35">
        <f t="shared" si="187"/>
        <v>0</v>
      </c>
      <c r="H199" s="152">
        <f>IF($G199=0,0,VLOOKUP(F199,'Cover Sheet'!$D$10:$F$34,3,0))</f>
        <v>0</v>
      </c>
      <c r="I199" s="191"/>
      <c r="J199" s="33">
        <f>IF(I199=0,0,VLOOKUP(I199,'Cover Sheet'!$L$10:$M$13,2,0))</f>
        <v>0</v>
      </c>
      <c r="K199" s="34">
        <f t="shared" si="170"/>
        <v>0</v>
      </c>
      <c r="L199" s="191"/>
      <c r="M199" s="33">
        <f>IF(L199=0,0,VLOOKUP(L199,'Cover Sheet'!$L$14:$M$34,2,0))</f>
        <v>0</v>
      </c>
      <c r="N199" s="34">
        <f t="shared" si="171"/>
        <v>0</v>
      </c>
      <c r="O199" s="173"/>
      <c r="P199" s="42">
        <f>IF(L199="",0,VLOOKUP(L199,'Cover Sheet'!$L$10:$O$34,4,0))</f>
        <v>0</v>
      </c>
      <c r="Q199" s="43" t="str">
        <f t="shared" si="182"/>
        <v>-</v>
      </c>
      <c r="R199" s="193"/>
      <c r="S199" s="33">
        <f>IF(R199=0,0,VLOOKUP(R199,'Cover Sheet'!$L$14:$M$34,2,0))</f>
        <v>0</v>
      </c>
      <c r="T199" s="44">
        <f t="shared" si="183"/>
        <v>0</v>
      </c>
      <c r="U199" s="212"/>
      <c r="V199" s="42">
        <f>IF(R199="",0,VLOOKUP(R199,'Cover Sheet'!$L$10:$O$34,4,0))</f>
        <v>0</v>
      </c>
      <c r="W199" s="45" t="str">
        <f t="shared" si="188"/>
        <v>-</v>
      </c>
      <c r="X199" s="108">
        <f>IF(C199=0,0,VLOOKUP(C199,'Cover Sheet'!$D$10:$G$22,4,0))</f>
        <v>0</v>
      </c>
      <c r="Y199" s="49">
        <f>IF(F199=0,0,VLOOKUP(F199,'Cover Sheet'!$D$10:$G$34,4,0))</f>
        <v>0</v>
      </c>
      <c r="Z199" s="46"/>
      <c r="AB199" s="128">
        <f t="shared" si="172"/>
        <v>0</v>
      </c>
      <c r="AC199" s="131">
        <f t="shared" si="24"/>
        <v>7.53</v>
      </c>
      <c r="AD199" s="130" t="str">
        <f t="shared" si="210"/>
        <v>-</v>
      </c>
      <c r="AE199" s="131" t="str">
        <f t="shared" si="208"/>
        <v>-</v>
      </c>
      <c r="AF199" s="132" t="str">
        <f t="shared" si="207"/>
        <v>-</v>
      </c>
      <c r="AG199" s="196"/>
      <c r="AH199" s="132" t="str">
        <f t="shared" si="174"/>
        <v/>
      </c>
      <c r="AI199" s="129">
        <f t="shared" si="190"/>
        <v>0</v>
      </c>
      <c r="AJ199" s="130" t="str">
        <f t="shared" si="195"/>
        <v>-</v>
      </c>
      <c r="AK199" s="133">
        <f t="shared" si="206"/>
        <v>0</v>
      </c>
      <c r="AL199" s="134">
        <f t="shared" si="176"/>
        <v>0</v>
      </c>
      <c r="AN199" s="128">
        <f t="shared" si="177"/>
        <v>0</v>
      </c>
      <c r="AO199" s="131">
        <f t="shared" si="26"/>
        <v>7.53</v>
      </c>
      <c r="AP199" s="130" t="str">
        <f t="shared" si="211"/>
        <v>-</v>
      </c>
      <c r="AQ199" s="131" t="str">
        <f t="shared" si="209"/>
        <v>-</v>
      </c>
      <c r="AR199" s="129" t="str">
        <f t="shared" si="178"/>
        <v>-</v>
      </c>
      <c r="AS199" s="196"/>
      <c r="AT199" s="132" t="str">
        <f t="shared" si="179"/>
        <v/>
      </c>
      <c r="AU199" s="129">
        <f t="shared" si="180"/>
        <v>0</v>
      </c>
      <c r="AV199" s="130" t="str">
        <f t="shared" si="196"/>
        <v>-</v>
      </c>
      <c r="AW199" s="133">
        <f t="shared" si="212"/>
        <v>0</v>
      </c>
      <c r="AX199" s="134">
        <f t="shared" si="181"/>
        <v>0</v>
      </c>
    </row>
    <row r="200" spans="1:50" ht="18.95" hidden="1" customHeight="1" outlineLevel="1" x14ac:dyDescent="0.2">
      <c r="A200" s="218">
        <f t="shared" si="205"/>
        <v>182</v>
      </c>
      <c r="B200" s="170"/>
      <c r="C200" s="185"/>
      <c r="D200" s="184"/>
      <c r="E200" s="216">
        <f>IF($G200=0,0,VLOOKUP(C200,'Cover Sheet'!$D$10:$F$22,3,0))</f>
        <v>0</v>
      </c>
      <c r="F200" s="217"/>
      <c r="G200" s="35">
        <f t="shared" si="187"/>
        <v>0</v>
      </c>
      <c r="H200" s="152">
        <f>IF($G200=0,0,VLOOKUP(F200,'Cover Sheet'!$D$10:$F$34,3,0))</f>
        <v>0</v>
      </c>
      <c r="I200" s="191"/>
      <c r="J200" s="33">
        <f>IF(I200=0,0,VLOOKUP(I200,'Cover Sheet'!$L$10:$M$13,2,0))</f>
        <v>0</v>
      </c>
      <c r="K200" s="34">
        <f t="shared" si="170"/>
        <v>0</v>
      </c>
      <c r="L200" s="191"/>
      <c r="M200" s="33">
        <f>IF(L200=0,0,VLOOKUP(L200,'Cover Sheet'!$L$14:$M$34,2,0))</f>
        <v>0</v>
      </c>
      <c r="N200" s="34">
        <f t="shared" si="171"/>
        <v>0</v>
      </c>
      <c r="O200" s="173"/>
      <c r="P200" s="42">
        <f>IF(L200="",0,VLOOKUP(L200,'Cover Sheet'!$L$10:$O$34,4,0))</f>
        <v>0</v>
      </c>
      <c r="Q200" s="43" t="str">
        <f t="shared" si="182"/>
        <v>-</v>
      </c>
      <c r="R200" s="193"/>
      <c r="S200" s="33">
        <f>IF(R200=0,0,VLOOKUP(R200,'Cover Sheet'!$L$14:$M$34,2,0))</f>
        <v>0</v>
      </c>
      <c r="T200" s="44">
        <f t="shared" si="183"/>
        <v>0</v>
      </c>
      <c r="U200" s="212"/>
      <c r="V200" s="42">
        <f>IF(R200="",0,VLOOKUP(R200,'Cover Sheet'!$L$10:$O$34,4,0))</f>
        <v>0</v>
      </c>
      <c r="W200" s="45" t="str">
        <f t="shared" si="188"/>
        <v>-</v>
      </c>
      <c r="X200" s="108">
        <f>IF(C200=0,0,VLOOKUP(C200,'Cover Sheet'!$D$10:$G$22,4,0))</f>
        <v>0</v>
      </c>
      <c r="Y200" s="49">
        <f>IF(F200=0,0,VLOOKUP(F200,'Cover Sheet'!$D$10:$G$34,4,0))</f>
        <v>0</v>
      </c>
      <c r="Z200" s="46"/>
      <c r="AB200" s="128">
        <f t="shared" si="172"/>
        <v>0</v>
      </c>
      <c r="AC200" s="131">
        <f t="shared" si="24"/>
        <v>7.53</v>
      </c>
      <c r="AD200" s="130" t="str">
        <f t="shared" si="210"/>
        <v>-</v>
      </c>
      <c r="AE200" s="131" t="str">
        <f t="shared" si="208"/>
        <v>-</v>
      </c>
      <c r="AF200" s="132" t="str">
        <f t="shared" si="207"/>
        <v>-</v>
      </c>
      <c r="AG200" s="196"/>
      <c r="AH200" s="132" t="str">
        <f t="shared" si="174"/>
        <v/>
      </c>
      <c r="AI200" s="129">
        <f t="shared" si="190"/>
        <v>0</v>
      </c>
      <c r="AJ200" s="130" t="str">
        <f t="shared" si="195"/>
        <v>-</v>
      </c>
      <c r="AK200" s="133">
        <f t="shared" si="206"/>
        <v>0</v>
      </c>
      <c r="AL200" s="134">
        <f t="shared" si="176"/>
        <v>0</v>
      </c>
      <c r="AN200" s="128">
        <f t="shared" si="177"/>
        <v>0</v>
      </c>
      <c r="AO200" s="131">
        <f t="shared" si="26"/>
        <v>7.53</v>
      </c>
      <c r="AP200" s="130" t="str">
        <f t="shared" si="211"/>
        <v>-</v>
      </c>
      <c r="AQ200" s="131" t="str">
        <f t="shared" si="209"/>
        <v>-</v>
      </c>
      <c r="AR200" s="129" t="str">
        <f t="shared" si="178"/>
        <v>-</v>
      </c>
      <c r="AS200" s="196"/>
      <c r="AT200" s="132" t="str">
        <f t="shared" si="179"/>
        <v/>
      </c>
      <c r="AU200" s="129">
        <f t="shared" si="180"/>
        <v>0</v>
      </c>
      <c r="AV200" s="130" t="str">
        <f t="shared" si="196"/>
        <v>-</v>
      </c>
      <c r="AW200" s="133">
        <f t="shared" si="212"/>
        <v>0</v>
      </c>
      <c r="AX200" s="134">
        <f t="shared" si="181"/>
        <v>0</v>
      </c>
    </row>
    <row r="201" spans="1:50" ht="18" hidden="1" customHeight="1" outlineLevel="1" x14ac:dyDescent="0.2">
      <c r="A201" s="218">
        <f t="shared" si="205"/>
        <v>183</v>
      </c>
      <c r="B201" s="170"/>
      <c r="C201" s="186"/>
      <c r="D201" s="187"/>
      <c r="E201" s="216">
        <f>IF($G201=0,0,VLOOKUP(C201,'Cover Sheet'!$D$10:$F$22,3,0))</f>
        <v>0</v>
      </c>
      <c r="F201" s="217"/>
      <c r="G201" s="33">
        <f t="shared" si="187"/>
        <v>0</v>
      </c>
      <c r="H201" s="152">
        <f>IF($G201=0,0,VLOOKUP(F201,'Cover Sheet'!$D$10:$F$34,3,0))</f>
        <v>0</v>
      </c>
      <c r="I201" s="191"/>
      <c r="J201" s="33">
        <f>IF(I201=0,0,VLOOKUP(I201,'Cover Sheet'!$L$10:$M$13,2,0))</f>
        <v>0</v>
      </c>
      <c r="K201" s="34">
        <f t="shared" si="170"/>
        <v>0</v>
      </c>
      <c r="L201" s="191"/>
      <c r="M201" s="33">
        <f>IF(L201=0,0,VLOOKUP(L201,'Cover Sheet'!$L$14:$M$34,2,0))</f>
        <v>0</v>
      </c>
      <c r="N201" s="34">
        <f t="shared" si="171"/>
        <v>0</v>
      </c>
      <c r="O201" s="173"/>
      <c r="P201" s="42">
        <f>IF(L201="",0,VLOOKUP(L201,'Cover Sheet'!$L$10:$O$34,4,0))</f>
        <v>0</v>
      </c>
      <c r="Q201" s="43" t="str">
        <f t="shared" si="182"/>
        <v>-</v>
      </c>
      <c r="R201" s="193"/>
      <c r="S201" s="33">
        <f>IF(R201=0,0,VLOOKUP(R201,'Cover Sheet'!$L$14:$M$34,2,0))</f>
        <v>0</v>
      </c>
      <c r="T201" s="44">
        <f t="shared" si="183"/>
        <v>0</v>
      </c>
      <c r="U201" s="212"/>
      <c r="V201" s="42">
        <f>IF(R201="",0,VLOOKUP(R201,'Cover Sheet'!$L$10:$O$34,4,0))</f>
        <v>0</v>
      </c>
      <c r="W201" s="45" t="str">
        <f t="shared" si="188"/>
        <v>-</v>
      </c>
      <c r="X201" s="108">
        <f>IF(C201=0,0,VLOOKUP(C201,'Cover Sheet'!$D$10:$G$22,4,0))</f>
        <v>0</v>
      </c>
      <c r="Y201" s="49">
        <f>IF(F201=0,0,VLOOKUP(F201,'Cover Sheet'!$D$10:$G$34,4,0))</f>
        <v>0</v>
      </c>
      <c r="Z201" s="46"/>
      <c r="AB201" s="128">
        <f t="shared" si="172"/>
        <v>0</v>
      </c>
      <c r="AC201" s="131">
        <f t="shared" si="24"/>
        <v>7.53</v>
      </c>
      <c r="AD201" s="130" t="str">
        <f t="shared" si="210"/>
        <v>-</v>
      </c>
      <c r="AE201" s="131" t="str">
        <f t="shared" si="208"/>
        <v>-</v>
      </c>
      <c r="AF201" s="132" t="str">
        <f t="shared" si="207"/>
        <v>-</v>
      </c>
      <c r="AG201" s="196"/>
      <c r="AH201" s="132" t="str">
        <f t="shared" si="174"/>
        <v/>
      </c>
      <c r="AI201" s="129">
        <f t="shared" si="190"/>
        <v>0</v>
      </c>
      <c r="AJ201" s="130" t="str">
        <f t="shared" si="195"/>
        <v>-</v>
      </c>
      <c r="AK201" s="133">
        <f t="shared" si="206"/>
        <v>0</v>
      </c>
      <c r="AL201" s="134">
        <f t="shared" si="176"/>
        <v>0</v>
      </c>
      <c r="AN201" s="128">
        <f t="shared" si="177"/>
        <v>0</v>
      </c>
      <c r="AO201" s="131">
        <f t="shared" si="26"/>
        <v>7.53</v>
      </c>
      <c r="AP201" s="130" t="str">
        <f t="shared" si="211"/>
        <v>-</v>
      </c>
      <c r="AQ201" s="131" t="str">
        <f t="shared" si="209"/>
        <v>-</v>
      </c>
      <c r="AR201" s="129" t="str">
        <f t="shared" si="178"/>
        <v>-</v>
      </c>
      <c r="AS201" s="196"/>
      <c r="AT201" s="132" t="str">
        <f t="shared" si="179"/>
        <v/>
      </c>
      <c r="AU201" s="129">
        <f t="shared" si="180"/>
        <v>0</v>
      </c>
      <c r="AV201" s="130" t="str">
        <f t="shared" si="196"/>
        <v>-</v>
      </c>
      <c r="AW201" s="133">
        <f t="shared" si="212"/>
        <v>0</v>
      </c>
      <c r="AX201" s="134">
        <f t="shared" si="181"/>
        <v>0</v>
      </c>
    </row>
    <row r="202" spans="1:50" ht="18.75" hidden="1" customHeight="1" outlineLevel="1" x14ac:dyDescent="0.2">
      <c r="A202" s="218">
        <f t="shared" si="205"/>
        <v>184</v>
      </c>
      <c r="B202" s="170"/>
      <c r="C202" s="185"/>
      <c r="D202" s="184"/>
      <c r="E202" s="216">
        <f>IF($G202=0,0,VLOOKUP(C202,'Cover Sheet'!$D$10:$F$22,3,0))</f>
        <v>0</v>
      </c>
      <c r="F202" s="217"/>
      <c r="G202" s="35">
        <f t="shared" si="187"/>
        <v>0</v>
      </c>
      <c r="H202" s="152">
        <f>IF($G202=0,0,VLOOKUP(F202,'Cover Sheet'!$D$10:$F$34,3,0))</f>
        <v>0</v>
      </c>
      <c r="I202" s="191"/>
      <c r="J202" s="33">
        <f>IF(I202=0,0,VLOOKUP(I202,'Cover Sheet'!$L$10:$M$13,2,0))</f>
        <v>0</v>
      </c>
      <c r="K202" s="34">
        <f t="shared" si="170"/>
        <v>0</v>
      </c>
      <c r="L202" s="191"/>
      <c r="M202" s="33">
        <f>IF(L202=0,0,VLOOKUP(L202,'Cover Sheet'!$L$14:$M$34,2,0))</f>
        <v>0</v>
      </c>
      <c r="N202" s="34">
        <f t="shared" si="171"/>
        <v>0</v>
      </c>
      <c r="O202" s="173"/>
      <c r="P202" s="42">
        <f>IF(L202="",0,VLOOKUP(L202,'Cover Sheet'!$L$10:$O$34,4,0))</f>
        <v>0</v>
      </c>
      <c r="Q202" s="43" t="str">
        <f t="shared" si="182"/>
        <v>-</v>
      </c>
      <c r="R202" s="193"/>
      <c r="S202" s="33">
        <f>IF(R202=0,0,VLOOKUP(R202,'Cover Sheet'!$L$14:$M$34,2,0))</f>
        <v>0</v>
      </c>
      <c r="T202" s="44">
        <f t="shared" si="183"/>
        <v>0</v>
      </c>
      <c r="U202" s="212"/>
      <c r="V202" s="42">
        <f>IF(R202="",0,VLOOKUP(R202,'Cover Sheet'!$L$10:$O$34,4,0))</f>
        <v>0</v>
      </c>
      <c r="W202" s="45" t="str">
        <f t="shared" si="188"/>
        <v>-</v>
      </c>
      <c r="X202" s="108">
        <f>IF(C202=0,0,VLOOKUP(C202,'Cover Sheet'!$D$10:$G$22,4,0))</f>
        <v>0</v>
      </c>
      <c r="Y202" s="49">
        <f>IF(F202=0,0,VLOOKUP(F202,'Cover Sheet'!$D$10:$G$34,4,0))</f>
        <v>0</v>
      </c>
      <c r="Z202" s="46"/>
      <c r="AB202" s="128">
        <f t="shared" si="172"/>
        <v>0</v>
      </c>
      <c r="AC202" s="131">
        <f t="shared" si="24"/>
        <v>7.53</v>
      </c>
      <c r="AD202" s="130" t="str">
        <f t="shared" si="210"/>
        <v>-</v>
      </c>
      <c r="AE202" s="131" t="str">
        <f t="shared" si="208"/>
        <v>-</v>
      </c>
      <c r="AF202" s="132" t="str">
        <f t="shared" si="207"/>
        <v>-</v>
      </c>
      <c r="AG202" s="196"/>
      <c r="AH202" s="132" t="str">
        <f t="shared" si="174"/>
        <v/>
      </c>
      <c r="AI202" s="129">
        <f t="shared" si="190"/>
        <v>0</v>
      </c>
      <c r="AJ202" s="130" t="str">
        <f t="shared" si="195"/>
        <v>-</v>
      </c>
      <c r="AK202" s="133">
        <f t="shared" si="206"/>
        <v>0</v>
      </c>
      <c r="AL202" s="134">
        <f t="shared" si="176"/>
        <v>0</v>
      </c>
      <c r="AN202" s="128">
        <f t="shared" si="177"/>
        <v>0</v>
      </c>
      <c r="AO202" s="131">
        <f t="shared" si="26"/>
        <v>7.53</v>
      </c>
      <c r="AP202" s="130" t="str">
        <f t="shared" si="211"/>
        <v>-</v>
      </c>
      <c r="AQ202" s="131" t="str">
        <f t="shared" si="209"/>
        <v>-</v>
      </c>
      <c r="AR202" s="129" t="str">
        <f t="shared" si="178"/>
        <v>-</v>
      </c>
      <c r="AS202" s="196"/>
      <c r="AT202" s="132" t="str">
        <f t="shared" si="179"/>
        <v/>
      </c>
      <c r="AU202" s="129">
        <f t="shared" si="180"/>
        <v>0</v>
      </c>
      <c r="AV202" s="130" t="str">
        <f t="shared" si="196"/>
        <v>-</v>
      </c>
      <c r="AW202" s="133">
        <f t="shared" si="212"/>
        <v>0</v>
      </c>
      <c r="AX202" s="134">
        <f t="shared" si="181"/>
        <v>0</v>
      </c>
    </row>
    <row r="203" spans="1:50" ht="18" hidden="1" customHeight="1" outlineLevel="1" x14ac:dyDescent="0.2">
      <c r="A203" s="218">
        <f t="shared" si="205"/>
        <v>185</v>
      </c>
      <c r="B203" s="170"/>
      <c r="C203" s="185"/>
      <c r="D203" s="184"/>
      <c r="E203" s="216">
        <f>IF($G203=0,0,VLOOKUP(C203,'Cover Sheet'!$D$10:$F$22,3,0))</f>
        <v>0</v>
      </c>
      <c r="F203" s="217"/>
      <c r="G203" s="35">
        <f t="shared" si="187"/>
        <v>0</v>
      </c>
      <c r="H203" s="152">
        <f>IF($G203=0,0,VLOOKUP(F203,'Cover Sheet'!$D$10:$F$34,3,0))</f>
        <v>0</v>
      </c>
      <c r="I203" s="191"/>
      <c r="J203" s="33">
        <f>IF(I203=0,0,VLOOKUP(I203,'Cover Sheet'!$L$10:$M$13,2,0))</f>
        <v>0</v>
      </c>
      <c r="K203" s="34">
        <f t="shared" si="170"/>
        <v>0</v>
      </c>
      <c r="L203" s="191"/>
      <c r="M203" s="33">
        <f>IF(L203=0,0,VLOOKUP(L203,'Cover Sheet'!$L$14:$M$34,2,0))</f>
        <v>0</v>
      </c>
      <c r="N203" s="34">
        <f t="shared" si="171"/>
        <v>0</v>
      </c>
      <c r="O203" s="173"/>
      <c r="P203" s="42">
        <f>IF(L203="",0,VLOOKUP(L203,'Cover Sheet'!$L$10:$O$34,4,0))</f>
        <v>0</v>
      </c>
      <c r="Q203" s="43" t="str">
        <f t="shared" si="182"/>
        <v>-</v>
      </c>
      <c r="R203" s="193"/>
      <c r="S203" s="33">
        <f>IF(R203=0,0,VLOOKUP(R203,'Cover Sheet'!$L$14:$M$34,2,0))</f>
        <v>0</v>
      </c>
      <c r="T203" s="44">
        <f t="shared" si="183"/>
        <v>0</v>
      </c>
      <c r="U203" s="212"/>
      <c r="V203" s="42">
        <f>IF(R203="",0,VLOOKUP(R203,'Cover Sheet'!$L$10:$O$34,4,0))</f>
        <v>0</v>
      </c>
      <c r="W203" s="45" t="str">
        <f t="shared" si="188"/>
        <v>-</v>
      </c>
      <c r="X203" s="108">
        <f>IF(C203=0,0,VLOOKUP(C203,'Cover Sheet'!$D$10:$G$22,4,0))</f>
        <v>0</v>
      </c>
      <c r="Y203" s="49">
        <f>IF(F203=0,0,VLOOKUP(F203,'Cover Sheet'!$D$10:$G$34,4,0))</f>
        <v>0</v>
      </c>
      <c r="Z203" s="46"/>
      <c r="AB203" s="128">
        <f t="shared" si="172"/>
        <v>0</v>
      </c>
      <c r="AC203" s="131">
        <f t="shared" si="24"/>
        <v>7.53</v>
      </c>
      <c r="AD203" s="130" t="str">
        <f t="shared" si="210"/>
        <v>-</v>
      </c>
      <c r="AE203" s="131" t="str">
        <f t="shared" si="208"/>
        <v>-</v>
      </c>
      <c r="AF203" s="132" t="str">
        <f t="shared" si="207"/>
        <v>-</v>
      </c>
      <c r="AG203" s="196"/>
      <c r="AH203" s="132" t="str">
        <f t="shared" si="174"/>
        <v/>
      </c>
      <c r="AI203" s="129">
        <f t="shared" si="190"/>
        <v>0</v>
      </c>
      <c r="AJ203" s="130" t="str">
        <f t="shared" si="195"/>
        <v>-</v>
      </c>
      <c r="AK203" s="133">
        <f t="shared" si="206"/>
        <v>0</v>
      </c>
      <c r="AL203" s="134">
        <f t="shared" si="176"/>
        <v>0</v>
      </c>
      <c r="AN203" s="128">
        <f t="shared" si="177"/>
        <v>0</v>
      </c>
      <c r="AO203" s="131">
        <f t="shared" si="26"/>
        <v>7.53</v>
      </c>
      <c r="AP203" s="130" t="str">
        <f t="shared" si="211"/>
        <v>-</v>
      </c>
      <c r="AQ203" s="131" t="str">
        <f t="shared" si="209"/>
        <v>-</v>
      </c>
      <c r="AR203" s="129" t="str">
        <f t="shared" si="178"/>
        <v>-</v>
      </c>
      <c r="AS203" s="196"/>
      <c r="AT203" s="132" t="str">
        <f t="shared" si="179"/>
        <v/>
      </c>
      <c r="AU203" s="129">
        <f t="shared" si="180"/>
        <v>0</v>
      </c>
      <c r="AV203" s="130" t="str">
        <f t="shared" si="196"/>
        <v>-</v>
      </c>
      <c r="AW203" s="133">
        <f t="shared" si="212"/>
        <v>0</v>
      </c>
      <c r="AX203" s="134">
        <f t="shared" si="181"/>
        <v>0</v>
      </c>
    </row>
    <row r="204" spans="1:50" ht="18.75" hidden="1" customHeight="1" outlineLevel="1" x14ac:dyDescent="0.2">
      <c r="A204" s="218">
        <f t="shared" si="205"/>
        <v>186</v>
      </c>
      <c r="B204" s="170"/>
      <c r="C204" s="185"/>
      <c r="D204" s="184"/>
      <c r="E204" s="216">
        <f>IF($G204=0,0,VLOOKUP(C204,'Cover Sheet'!$D$10:$F$22,3,0))</f>
        <v>0</v>
      </c>
      <c r="F204" s="217"/>
      <c r="G204" s="35">
        <f t="shared" si="187"/>
        <v>0</v>
      </c>
      <c r="H204" s="152">
        <f>IF($G204=0,0,VLOOKUP(F204,'Cover Sheet'!$D$10:$F$34,3,0))</f>
        <v>0</v>
      </c>
      <c r="I204" s="191"/>
      <c r="J204" s="33">
        <f>IF(I204=0,0,VLOOKUP(I204,'Cover Sheet'!$L$10:$M$13,2,0))</f>
        <v>0</v>
      </c>
      <c r="K204" s="34">
        <f t="shared" si="170"/>
        <v>0</v>
      </c>
      <c r="L204" s="191"/>
      <c r="M204" s="33">
        <f>IF(L204=0,0,VLOOKUP(L204,'Cover Sheet'!$L$14:$M$34,2,0))</f>
        <v>0</v>
      </c>
      <c r="N204" s="34">
        <f t="shared" si="171"/>
        <v>0</v>
      </c>
      <c r="O204" s="173"/>
      <c r="P204" s="42">
        <f>IF(L204="",0,VLOOKUP(L204,'Cover Sheet'!$L$10:$O$34,4,0))</f>
        <v>0</v>
      </c>
      <c r="Q204" s="43" t="str">
        <f t="shared" si="182"/>
        <v>-</v>
      </c>
      <c r="R204" s="193"/>
      <c r="S204" s="33">
        <f>IF(R204=0,0,VLOOKUP(R204,'Cover Sheet'!$L$14:$M$34,2,0))</f>
        <v>0</v>
      </c>
      <c r="T204" s="44">
        <f t="shared" si="183"/>
        <v>0</v>
      </c>
      <c r="U204" s="212"/>
      <c r="V204" s="42">
        <f>IF(R204="",0,VLOOKUP(R204,'Cover Sheet'!$L$10:$O$34,4,0))</f>
        <v>0</v>
      </c>
      <c r="W204" s="45" t="str">
        <f t="shared" si="188"/>
        <v>-</v>
      </c>
      <c r="X204" s="108">
        <f>IF(C204=0,0,VLOOKUP(C204,'Cover Sheet'!$D$10:$G$22,4,0))</f>
        <v>0</v>
      </c>
      <c r="Y204" s="49">
        <f>IF(F204=0,0,VLOOKUP(F204,'Cover Sheet'!$D$10:$G$34,4,0))</f>
        <v>0</v>
      </c>
      <c r="Z204" s="46"/>
      <c r="AB204" s="128">
        <f t="shared" si="172"/>
        <v>0</v>
      </c>
      <c r="AC204" s="131">
        <f t="shared" si="24"/>
        <v>7.53</v>
      </c>
      <c r="AD204" s="130" t="str">
        <f t="shared" si="210"/>
        <v>-</v>
      </c>
      <c r="AE204" s="131" t="str">
        <f t="shared" si="208"/>
        <v>-</v>
      </c>
      <c r="AF204" s="132" t="str">
        <f t="shared" si="207"/>
        <v>-</v>
      </c>
      <c r="AG204" s="196"/>
      <c r="AH204" s="132" t="str">
        <f t="shared" si="174"/>
        <v/>
      </c>
      <c r="AI204" s="129">
        <f t="shared" si="190"/>
        <v>0</v>
      </c>
      <c r="AJ204" s="130" t="str">
        <f t="shared" si="195"/>
        <v>-</v>
      </c>
      <c r="AK204" s="133">
        <f t="shared" si="206"/>
        <v>0</v>
      </c>
      <c r="AL204" s="134">
        <f t="shared" si="176"/>
        <v>0</v>
      </c>
      <c r="AN204" s="128">
        <f t="shared" si="177"/>
        <v>0</v>
      </c>
      <c r="AO204" s="131">
        <f t="shared" si="26"/>
        <v>7.53</v>
      </c>
      <c r="AP204" s="130" t="str">
        <f t="shared" si="211"/>
        <v>-</v>
      </c>
      <c r="AQ204" s="131" t="str">
        <f t="shared" si="209"/>
        <v>-</v>
      </c>
      <c r="AR204" s="129" t="str">
        <f t="shared" si="178"/>
        <v>-</v>
      </c>
      <c r="AS204" s="196"/>
      <c r="AT204" s="132" t="str">
        <f t="shared" si="179"/>
        <v/>
      </c>
      <c r="AU204" s="129">
        <f t="shared" si="180"/>
        <v>0</v>
      </c>
      <c r="AV204" s="130" t="str">
        <f t="shared" si="196"/>
        <v>-</v>
      </c>
      <c r="AW204" s="133">
        <f t="shared" si="212"/>
        <v>0</v>
      </c>
      <c r="AX204" s="134">
        <f t="shared" si="181"/>
        <v>0</v>
      </c>
    </row>
    <row r="205" spans="1:50" ht="18" hidden="1" customHeight="1" outlineLevel="1" x14ac:dyDescent="0.2">
      <c r="A205" s="218">
        <f t="shared" si="205"/>
        <v>187</v>
      </c>
      <c r="B205" s="170"/>
      <c r="C205" s="185"/>
      <c r="D205" s="184"/>
      <c r="E205" s="216">
        <f>IF($G205=0,0,VLOOKUP(C205,'Cover Sheet'!$D$10:$F$22,3,0))</f>
        <v>0</v>
      </c>
      <c r="F205" s="217"/>
      <c r="G205" s="35">
        <f t="shared" si="187"/>
        <v>0</v>
      </c>
      <c r="H205" s="152">
        <f>IF($G205=0,0,VLOOKUP(F205,'Cover Sheet'!$D$10:$F$34,3,0))</f>
        <v>0</v>
      </c>
      <c r="I205" s="191"/>
      <c r="J205" s="33">
        <f>IF(I205=0,0,VLOOKUP(I205,'Cover Sheet'!$L$10:$M$13,2,0))</f>
        <v>0</v>
      </c>
      <c r="K205" s="34">
        <f t="shared" si="170"/>
        <v>0</v>
      </c>
      <c r="L205" s="191"/>
      <c r="M205" s="33">
        <f>IF(L205=0,0,VLOOKUP(L205,'Cover Sheet'!$L$14:$M$34,2,0))</f>
        <v>0</v>
      </c>
      <c r="N205" s="34">
        <f t="shared" si="171"/>
        <v>0</v>
      </c>
      <c r="O205" s="173"/>
      <c r="P205" s="42">
        <f>IF(L205="",0,VLOOKUP(L205,'Cover Sheet'!$L$10:$O$34,4,0))</f>
        <v>0</v>
      </c>
      <c r="Q205" s="43" t="str">
        <f t="shared" si="182"/>
        <v>-</v>
      </c>
      <c r="R205" s="193"/>
      <c r="S205" s="33">
        <f>IF(R205=0,0,VLOOKUP(R205,'Cover Sheet'!$L$14:$M$34,2,0))</f>
        <v>0</v>
      </c>
      <c r="T205" s="44">
        <f t="shared" si="183"/>
        <v>0</v>
      </c>
      <c r="U205" s="212"/>
      <c r="V205" s="42">
        <f>IF(R205="",0,VLOOKUP(R205,'Cover Sheet'!$L$10:$O$34,4,0))</f>
        <v>0</v>
      </c>
      <c r="W205" s="45" t="str">
        <f t="shared" si="188"/>
        <v>-</v>
      </c>
      <c r="X205" s="108">
        <f>IF(C205=0,0,VLOOKUP(C205,'Cover Sheet'!$D$10:$G$22,4,0))</f>
        <v>0</v>
      </c>
      <c r="Y205" s="49">
        <f>IF(F205=0,0,VLOOKUP(F205,'Cover Sheet'!$D$10:$G$34,4,0))</f>
        <v>0</v>
      </c>
      <c r="Z205" s="46"/>
      <c r="AB205" s="128">
        <f t="shared" si="172"/>
        <v>0</v>
      </c>
      <c r="AC205" s="131">
        <f t="shared" si="24"/>
        <v>7.53</v>
      </c>
      <c r="AD205" s="130" t="str">
        <f t="shared" si="210"/>
        <v>-</v>
      </c>
      <c r="AE205" s="131" t="str">
        <f t="shared" si="208"/>
        <v>-</v>
      </c>
      <c r="AF205" s="132" t="str">
        <f t="shared" si="207"/>
        <v>-</v>
      </c>
      <c r="AG205" s="196"/>
      <c r="AH205" s="132" t="str">
        <f t="shared" si="174"/>
        <v/>
      </c>
      <c r="AI205" s="129">
        <f t="shared" si="190"/>
        <v>0</v>
      </c>
      <c r="AJ205" s="130" t="str">
        <f t="shared" si="195"/>
        <v>-</v>
      </c>
      <c r="AK205" s="133">
        <f t="shared" si="206"/>
        <v>0</v>
      </c>
      <c r="AL205" s="134">
        <f t="shared" si="176"/>
        <v>0</v>
      </c>
      <c r="AN205" s="128">
        <f t="shared" si="177"/>
        <v>0</v>
      </c>
      <c r="AO205" s="131">
        <f t="shared" si="26"/>
        <v>7.53</v>
      </c>
      <c r="AP205" s="130" t="str">
        <f t="shared" si="211"/>
        <v>-</v>
      </c>
      <c r="AQ205" s="131" t="str">
        <f t="shared" si="209"/>
        <v>-</v>
      </c>
      <c r="AR205" s="129" t="str">
        <f t="shared" si="178"/>
        <v>-</v>
      </c>
      <c r="AS205" s="196"/>
      <c r="AT205" s="132" t="str">
        <f t="shared" si="179"/>
        <v/>
      </c>
      <c r="AU205" s="129">
        <f t="shared" si="180"/>
        <v>0</v>
      </c>
      <c r="AV205" s="130" t="str">
        <f t="shared" si="196"/>
        <v>-</v>
      </c>
      <c r="AW205" s="133">
        <f t="shared" si="212"/>
        <v>0</v>
      </c>
      <c r="AX205" s="134">
        <f t="shared" si="181"/>
        <v>0</v>
      </c>
    </row>
    <row r="206" spans="1:50" ht="18.75" hidden="1" customHeight="1" outlineLevel="1" x14ac:dyDescent="0.2">
      <c r="A206" s="218">
        <f t="shared" si="205"/>
        <v>188</v>
      </c>
      <c r="B206" s="170"/>
      <c r="C206" s="185"/>
      <c r="D206" s="184"/>
      <c r="E206" s="216">
        <f>IF($G206=0,0,VLOOKUP(C206,'Cover Sheet'!$D$10:$F$22,3,0))</f>
        <v>0</v>
      </c>
      <c r="F206" s="217"/>
      <c r="G206" s="35">
        <f t="shared" si="187"/>
        <v>0</v>
      </c>
      <c r="H206" s="152">
        <f>IF($G206=0,0,VLOOKUP(F206,'Cover Sheet'!$D$10:$F$34,3,0))</f>
        <v>0</v>
      </c>
      <c r="I206" s="191"/>
      <c r="J206" s="33">
        <f>IF(I206=0,0,VLOOKUP(I206,'Cover Sheet'!$L$10:$M$13,2,0))</f>
        <v>0</v>
      </c>
      <c r="K206" s="34">
        <f t="shared" si="170"/>
        <v>0</v>
      </c>
      <c r="L206" s="191"/>
      <c r="M206" s="33">
        <f>IF(L206=0,0,VLOOKUP(L206,'Cover Sheet'!$L$14:$M$34,2,0))</f>
        <v>0</v>
      </c>
      <c r="N206" s="34">
        <f t="shared" si="171"/>
        <v>0</v>
      </c>
      <c r="O206" s="173"/>
      <c r="P206" s="42">
        <f>IF(L206="",0,VLOOKUP(L206,'Cover Sheet'!$L$10:$O$34,4,0))</f>
        <v>0</v>
      </c>
      <c r="Q206" s="43" t="str">
        <f t="shared" si="182"/>
        <v>-</v>
      </c>
      <c r="R206" s="193"/>
      <c r="S206" s="33">
        <f>IF(R206=0,0,VLOOKUP(R206,'Cover Sheet'!$L$14:$M$34,2,0))</f>
        <v>0</v>
      </c>
      <c r="T206" s="44">
        <f t="shared" si="183"/>
        <v>0</v>
      </c>
      <c r="U206" s="212"/>
      <c r="V206" s="42">
        <f>IF(R206="",0,VLOOKUP(R206,'Cover Sheet'!$L$10:$O$34,4,0))</f>
        <v>0</v>
      </c>
      <c r="W206" s="45" t="str">
        <f t="shared" si="188"/>
        <v>-</v>
      </c>
      <c r="X206" s="108">
        <f>IF(C206=0,0,VLOOKUP(C206,'Cover Sheet'!$D$10:$G$22,4,0))</f>
        <v>0</v>
      </c>
      <c r="Y206" s="49">
        <f>IF(F206=0,0,VLOOKUP(F206,'Cover Sheet'!$D$10:$G$34,4,0))</f>
        <v>0</v>
      </c>
      <c r="Z206" s="46"/>
      <c r="AB206" s="128">
        <f t="shared" si="172"/>
        <v>0</v>
      </c>
      <c r="AC206" s="131">
        <f t="shared" si="24"/>
        <v>7.53</v>
      </c>
      <c r="AD206" s="130" t="str">
        <f t="shared" si="210"/>
        <v>-</v>
      </c>
      <c r="AE206" s="131" t="str">
        <f t="shared" si="208"/>
        <v>-</v>
      </c>
      <c r="AF206" s="132" t="str">
        <f t="shared" si="207"/>
        <v>-</v>
      </c>
      <c r="AG206" s="196"/>
      <c r="AH206" s="132" t="str">
        <f t="shared" si="174"/>
        <v/>
      </c>
      <c r="AI206" s="129">
        <f t="shared" si="190"/>
        <v>0</v>
      </c>
      <c r="AJ206" s="130" t="str">
        <f t="shared" si="195"/>
        <v>-</v>
      </c>
      <c r="AK206" s="133">
        <f t="shared" si="206"/>
        <v>0</v>
      </c>
      <c r="AL206" s="134">
        <f t="shared" si="176"/>
        <v>0</v>
      </c>
      <c r="AN206" s="128">
        <f t="shared" si="177"/>
        <v>0</v>
      </c>
      <c r="AO206" s="131">
        <f t="shared" si="26"/>
        <v>7.53</v>
      </c>
      <c r="AP206" s="130" t="str">
        <f t="shared" si="211"/>
        <v>-</v>
      </c>
      <c r="AQ206" s="131" t="str">
        <f t="shared" si="209"/>
        <v>-</v>
      </c>
      <c r="AR206" s="129" t="str">
        <f t="shared" si="178"/>
        <v>-</v>
      </c>
      <c r="AS206" s="196"/>
      <c r="AT206" s="132" t="str">
        <f t="shared" si="179"/>
        <v/>
      </c>
      <c r="AU206" s="129">
        <f t="shared" si="180"/>
        <v>0</v>
      </c>
      <c r="AV206" s="130" t="str">
        <f t="shared" si="196"/>
        <v>-</v>
      </c>
      <c r="AW206" s="133">
        <f t="shared" si="212"/>
        <v>0</v>
      </c>
      <c r="AX206" s="134">
        <f t="shared" si="181"/>
        <v>0</v>
      </c>
    </row>
    <row r="207" spans="1:50" ht="18" hidden="1" customHeight="1" outlineLevel="1" x14ac:dyDescent="0.2">
      <c r="A207" s="218">
        <f t="shared" si="205"/>
        <v>189</v>
      </c>
      <c r="B207" s="170"/>
      <c r="C207" s="186"/>
      <c r="D207" s="187"/>
      <c r="E207" s="216">
        <f>IF($G207=0,0,VLOOKUP(C207,'Cover Sheet'!$D$10:$F$22,3,0))</f>
        <v>0</v>
      </c>
      <c r="F207" s="217"/>
      <c r="G207" s="33">
        <f t="shared" si="187"/>
        <v>0</v>
      </c>
      <c r="H207" s="152">
        <f>IF($G207=0,0,VLOOKUP(F207,'Cover Sheet'!$D$10:$F$34,3,0))</f>
        <v>0</v>
      </c>
      <c r="I207" s="191"/>
      <c r="J207" s="33">
        <f>IF(I207=0,0,VLOOKUP(I207,'Cover Sheet'!$L$10:$M$13,2,0))</f>
        <v>0</v>
      </c>
      <c r="K207" s="34">
        <f t="shared" si="170"/>
        <v>0</v>
      </c>
      <c r="L207" s="191"/>
      <c r="M207" s="33">
        <f>IF(L207=0,0,VLOOKUP(L207,'Cover Sheet'!$L$14:$M$34,2,0))</f>
        <v>0</v>
      </c>
      <c r="N207" s="34">
        <f t="shared" si="171"/>
        <v>0</v>
      </c>
      <c r="O207" s="173"/>
      <c r="P207" s="42">
        <f>IF(L207="",0,VLOOKUP(L207,'Cover Sheet'!$L$10:$O$34,4,0))</f>
        <v>0</v>
      </c>
      <c r="Q207" s="43" t="str">
        <f t="shared" si="182"/>
        <v>-</v>
      </c>
      <c r="R207" s="193"/>
      <c r="S207" s="33">
        <f>IF(R207=0,0,VLOOKUP(R207,'Cover Sheet'!$L$14:$M$34,2,0))</f>
        <v>0</v>
      </c>
      <c r="T207" s="44">
        <f t="shared" si="183"/>
        <v>0</v>
      </c>
      <c r="U207" s="212"/>
      <c r="V207" s="42">
        <f>IF(R207="",0,VLOOKUP(R207,'Cover Sheet'!$L$10:$O$34,4,0))</f>
        <v>0</v>
      </c>
      <c r="W207" s="45" t="str">
        <f t="shared" si="188"/>
        <v>-</v>
      </c>
      <c r="X207" s="108">
        <f>IF(C207=0,0,VLOOKUP(C207,'Cover Sheet'!$D$10:$G$22,4,0))</f>
        <v>0</v>
      </c>
      <c r="Y207" s="49">
        <f>IF(F207=0,0,VLOOKUP(F207,'Cover Sheet'!$D$10:$G$34,4,0))</f>
        <v>0</v>
      </c>
      <c r="Z207" s="46"/>
      <c r="AB207" s="128">
        <f t="shared" si="172"/>
        <v>0</v>
      </c>
      <c r="AC207" s="131">
        <f t="shared" si="24"/>
        <v>7.53</v>
      </c>
      <c r="AD207" s="130" t="str">
        <f t="shared" si="210"/>
        <v>-</v>
      </c>
      <c r="AE207" s="131" t="str">
        <f t="shared" si="208"/>
        <v>-</v>
      </c>
      <c r="AF207" s="132" t="str">
        <f t="shared" si="207"/>
        <v>-</v>
      </c>
      <c r="AG207" s="196"/>
      <c r="AH207" s="132" t="str">
        <f t="shared" si="174"/>
        <v/>
      </c>
      <c r="AI207" s="129">
        <f t="shared" si="190"/>
        <v>0</v>
      </c>
      <c r="AJ207" s="130" t="str">
        <f t="shared" si="195"/>
        <v>-</v>
      </c>
      <c r="AK207" s="133">
        <f t="shared" si="206"/>
        <v>0</v>
      </c>
      <c r="AL207" s="134">
        <f t="shared" si="176"/>
        <v>0</v>
      </c>
      <c r="AN207" s="128">
        <f t="shared" si="177"/>
        <v>0</v>
      </c>
      <c r="AO207" s="131">
        <f t="shared" si="26"/>
        <v>7.53</v>
      </c>
      <c r="AP207" s="130" t="str">
        <f t="shared" si="211"/>
        <v>-</v>
      </c>
      <c r="AQ207" s="131" t="str">
        <f t="shared" si="209"/>
        <v>-</v>
      </c>
      <c r="AR207" s="129" t="str">
        <f t="shared" si="178"/>
        <v>-</v>
      </c>
      <c r="AS207" s="196"/>
      <c r="AT207" s="132" t="str">
        <f t="shared" si="179"/>
        <v/>
      </c>
      <c r="AU207" s="129">
        <f t="shared" si="180"/>
        <v>0</v>
      </c>
      <c r="AV207" s="130" t="str">
        <f t="shared" si="196"/>
        <v>-</v>
      </c>
      <c r="AW207" s="133">
        <f t="shared" si="212"/>
        <v>0</v>
      </c>
      <c r="AX207" s="134">
        <f t="shared" si="181"/>
        <v>0</v>
      </c>
    </row>
    <row r="208" spans="1:50" ht="18" hidden="1" customHeight="1" outlineLevel="1" x14ac:dyDescent="0.2">
      <c r="A208" s="218">
        <f t="shared" si="205"/>
        <v>190</v>
      </c>
      <c r="B208" s="170"/>
      <c r="C208" s="186"/>
      <c r="D208" s="187"/>
      <c r="E208" s="216">
        <f>IF($G208=0,0,VLOOKUP(C208,'Cover Sheet'!$D$10:$F$22,3,0))</f>
        <v>0</v>
      </c>
      <c r="F208" s="217"/>
      <c r="G208" s="33">
        <f t="shared" si="187"/>
        <v>0</v>
      </c>
      <c r="H208" s="152">
        <f>IF($G208=0,0,VLOOKUP(F208,'Cover Sheet'!$D$10:$F$34,3,0))</f>
        <v>0</v>
      </c>
      <c r="I208" s="191"/>
      <c r="J208" s="33">
        <f>IF(I208=0,0,VLOOKUP(I208,'Cover Sheet'!$L$10:$M$13,2,0))</f>
        <v>0</v>
      </c>
      <c r="K208" s="34">
        <f t="shared" si="170"/>
        <v>0</v>
      </c>
      <c r="L208" s="191"/>
      <c r="M208" s="33">
        <f>IF(L208=0,0,VLOOKUP(L208,'Cover Sheet'!$L$14:$M$34,2,0))</f>
        <v>0</v>
      </c>
      <c r="N208" s="34">
        <f t="shared" si="171"/>
        <v>0</v>
      </c>
      <c r="O208" s="173"/>
      <c r="P208" s="42">
        <f>IF(L208="",0,VLOOKUP(L208,'Cover Sheet'!$L$10:$O$34,4,0))</f>
        <v>0</v>
      </c>
      <c r="Q208" s="43" t="str">
        <f t="shared" si="182"/>
        <v>-</v>
      </c>
      <c r="R208" s="193"/>
      <c r="S208" s="33">
        <f>IF(R208=0,0,VLOOKUP(R208,'Cover Sheet'!$L$14:$M$34,2,0))</f>
        <v>0</v>
      </c>
      <c r="T208" s="44">
        <f t="shared" si="183"/>
        <v>0</v>
      </c>
      <c r="U208" s="212"/>
      <c r="V208" s="42">
        <f>IF(R208="",0,VLOOKUP(R208,'Cover Sheet'!$L$10:$O$34,4,0))</f>
        <v>0</v>
      </c>
      <c r="W208" s="45" t="str">
        <f t="shared" si="188"/>
        <v>-</v>
      </c>
      <c r="X208" s="108">
        <f>IF(C208=0,0,VLOOKUP(C208,'Cover Sheet'!$D$10:$G$22,4,0))</f>
        <v>0</v>
      </c>
      <c r="Y208" s="49">
        <f>IF(F208=0,0,VLOOKUP(F208,'Cover Sheet'!$D$10:$G$34,4,0))</f>
        <v>0</v>
      </c>
      <c r="Z208" s="46"/>
      <c r="AB208" s="128">
        <f t="shared" si="172"/>
        <v>0</v>
      </c>
      <c r="AC208" s="131">
        <f t="shared" si="24"/>
        <v>7.53</v>
      </c>
      <c r="AD208" s="130" t="str">
        <f t="shared" si="210"/>
        <v>-</v>
      </c>
      <c r="AE208" s="131" t="str">
        <f t="shared" si="208"/>
        <v>-</v>
      </c>
      <c r="AF208" s="132" t="str">
        <f t="shared" si="207"/>
        <v>-</v>
      </c>
      <c r="AG208" s="196"/>
      <c r="AH208" s="132" t="str">
        <f t="shared" si="174"/>
        <v/>
      </c>
      <c r="AI208" s="129">
        <f t="shared" si="190"/>
        <v>0</v>
      </c>
      <c r="AJ208" s="130" t="str">
        <f t="shared" si="195"/>
        <v>-</v>
      </c>
      <c r="AK208" s="133">
        <f t="shared" si="206"/>
        <v>0</v>
      </c>
      <c r="AL208" s="134">
        <f t="shared" si="176"/>
        <v>0</v>
      </c>
      <c r="AN208" s="128">
        <f t="shared" si="177"/>
        <v>0</v>
      </c>
      <c r="AO208" s="131">
        <f t="shared" si="26"/>
        <v>7.53</v>
      </c>
      <c r="AP208" s="130" t="str">
        <f t="shared" si="211"/>
        <v>-</v>
      </c>
      <c r="AQ208" s="131" t="str">
        <f t="shared" si="209"/>
        <v>-</v>
      </c>
      <c r="AR208" s="129" t="str">
        <f t="shared" si="178"/>
        <v>-</v>
      </c>
      <c r="AS208" s="196"/>
      <c r="AT208" s="132" t="str">
        <f t="shared" si="179"/>
        <v/>
      </c>
      <c r="AU208" s="129">
        <f t="shared" si="180"/>
        <v>0</v>
      </c>
      <c r="AV208" s="130" t="str">
        <f t="shared" si="196"/>
        <v>-</v>
      </c>
      <c r="AW208" s="133">
        <f t="shared" si="212"/>
        <v>0</v>
      </c>
      <c r="AX208" s="134">
        <f t="shared" si="181"/>
        <v>0</v>
      </c>
    </row>
    <row r="209" spans="1:50" ht="18.75" customHeight="1" collapsed="1" thickBot="1" x14ac:dyDescent="0.25">
      <c r="A209" s="218">
        <f t="shared" si="205"/>
        <v>191</v>
      </c>
      <c r="B209" s="170"/>
      <c r="C209" s="185"/>
      <c r="D209" s="184"/>
      <c r="E209" s="216">
        <f>IF($G209=0,0,VLOOKUP(C209,'Cover Sheet'!$D$10:$F$22,3,0))</f>
        <v>0</v>
      </c>
      <c r="F209" s="217"/>
      <c r="G209" s="35">
        <f t="shared" si="187"/>
        <v>0</v>
      </c>
      <c r="H209" s="152">
        <f>IF($G209=0,0,VLOOKUP(F209,'Cover Sheet'!$D$10:$F$34,3,0))</f>
        <v>0</v>
      </c>
      <c r="I209" s="191"/>
      <c r="J209" s="33">
        <f>IF(I209=0,0,VLOOKUP(I209,'Cover Sheet'!$L$10:$M$13,2,0))</f>
        <v>0</v>
      </c>
      <c r="K209" s="34">
        <f t="shared" si="170"/>
        <v>0</v>
      </c>
      <c r="L209" s="191"/>
      <c r="M209" s="33">
        <f>IF(L209=0,0,VLOOKUP(L209,'Cover Sheet'!$L$14:$M$34,2,0))</f>
        <v>0</v>
      </c>
      <c r="N209" s="34">
        <f t="shared" si="171"/>
        <v>0</v>
      </c>
      <c r="O209" s="173"/>
      <c r="P209" s="42">
        <f>IF(L209="",0,VLOOKUP(L209,'Cover Sheet'!$L$10:$O$34,4,0))</f>
        <v>0</v>
      </c>
      <c r="Q209" s="43" t="str">
        <f t="shared" si="182"/>
        <v>-</v>
      </c>
      <c r="R209" s="193"/>
      <c r="S209" s="33">
        <f>IF(R209=0,0,VLOOKUP(R209,'Cover Sheet'!$L$14:$M$34,2,0))</f>
        <v>0</v>
      </c>
      <c r="T209" s="44">
        <f t="shared" si="183"/>
        <v>0</v>
      </c>
      <c r="U209" s="212"/>
      <c r="V209" s="42">
        <f>IF(R209="",0,VLOOKUP(R209,'Cover Sheet'!$L$10:$O$34,4,0))</f>
        <v>0</v>
      </c>
      <c r="W209" s="45" t="str">
        <f t="shared" si="188"/>
        <v>-</v>
      </c>
      <c r="X209" s="108">
        <f>IF(C209=0,0,VLOOKUP(C209,'Cover Sheet'!$D$10:$G$22,4,0))</f>
        <v>0</v>
      </c>
      <c r="Y209" s="49">
        <f>IF(F209=0,0,VLOOKUP(F209,'Cover Sheet'!$D$10:$G$34,4,0))</f>
        <v>0</v>
      </c>
      <c r="Z209" s="46"/>
      <c r="AB209" s="128">
        <f t="shared" si="172"/>
        <v>0</v>
      </c>
      <c r="AC209" s="131">
        <f t="shared" si="24"/>
        <v>7.53</v>
      </c>
      <c r="AD209" s="130" t="str">
        <f t="shared" si="210"/>
        <v>-</v>
      </c>
      <c r="AE209" s="131" t="str">
        <f t="shared" si="208"/>
        <v>-</v>
      </c>
      <c r="AF209" s="132" t="str">
        <f t="shared" si="207"/>
        <v>-</v>
      </c>
      <c r="AG209" s="196"/>
      <c r="AH209" s="132" t="str">
        <f t="shared" si="174"/>
        <v/>
      </c>
      <c r="AI209" s="129">
        <f t="shared" si="190"/>
        <v>0</v>
      </c>
      <c r="AJ209" s="130" t="str">
        <f t="shared" si="195"/>
        <v>-</v>
      </c>
      <c r="AK209" s="133">
        <f t="shared" si="206"/>
        <v>0</v>
      </c>
      <c r="AL209" s="134">
        <f t="shared" si="176"/>
        <v>0</v>
      </c>
      <c r="AN209" s="128">
        <f t="shared" si="177"/>
        <v>0</v>
      </c>
      <c r="AO209" s="131">
        <f t="shared" si="26"/>
        <v>7.53</v>
      </c>
      <c r="AP209" s="130" t="str">
        <f t="shared" si="211"/>
        <v>-</v>
      </c>
      <c r="AQ209" s="131" t="str">
        <f t="shared" si="209"/>
        <v>-</v>
      </c>
      <c r="AR209" s="129" t="str">
        <f t="shared" si="178"/>
        <v>-</v>
      </c>
      <c r="AS209" s="196"/>
      <c r="AT209" s="132" t="str">
        <f t="shared" si="179"/>
        <v/>
      </c>
      <c r="AU209" s="129">
        <f t="shared" si="180"/>
        <v>0</v>
      </c>
      <c r="AV209" s="130" t="str">
        <f t="shared" si="196"/>
        <v>-</v>
      </c>
      <c r="AW209" s="133">
        <f t="shared" si="212"/>
        <v>0</v>
      </c>
      <c r="AX209" s="134">
        <f t="shared" si="181"/>
        <v>0</v>
      </c>
    </row>
    <row r="210" spans="1:50" ht="18" hidden="1" customHeight="1" outlineLevel="1" x14ac:dyDescent="0.2">
      <c r="A210" s="218">
        <f t="shared" si="205"/>
        <v>192</v>
      </c>
      <c r="B210" s="170"/>
      <c r="C210" s="185"/>
      <c r="D210" s="184"/>
      <c r="E210" s="216">
        <f>IF($G210=0,0,VLOOKUP(C210,'Cover Sheet'!$D$10:$F$22,3,0))</f>
        <v>0</v>
      </c>
      <c r="F210" s="217"/>
      <c r="G210" s="35">
        <f t="shared" si="187"/>
        <v>0</v>
      </c>
      <c r="H210" s="152">
        <f>IF($G210=0,0,VLOOKUP(F210,'Cover Sheet'!$D$10:$F$34,3,0))</f>
        <v>0</v>
      </c>
      <c r="I210" s="191"/>
      <c r="J210" s="33">
        <f>IF(I210=0,0,VLOOKUP(I210,'Cover Sheet'!$L$10:$M$13,2,0))</f>
        <v>0</v>
      </c>
      <c r="K210" s="34">
        <f t="shared" si="170"/>
        <v>0</v>
      </c>
      <c r="L210" s="191"/>
      <c r="M210" s="33">
        <f>IF(L210=0,0,VLOOKUP(L210,'Cover Sheet'!$L$14:$M$34,2,0))</f>
        <v>0</v>
      </c>
      <c r="N210" s="34">
        <f t="shared" si="171"/>
        <v>0</v>
      </c>
      <c r="O210" s="173"/>
      <c r="P210" s="42">
        <f>IF(L210="",0,VLOOKUP(L210,'Cover Sheet'!$L$10:$O$34,4,0))</f>
        <v>0</v>
      </c>
      <c r="Q210" s="43" t="str">
        <f t="shared" si="182"/>
        <v>-</v>
      </c>
      <c r="R210" s="193"/>
      <c r="S210" s="33">
        <f>IF(R210=0,0,VLOOKUP(R210,'Cover Sheet'!$L$14:$M$34,2,0))</f>
        <v>0</v>
      </c>
      <c r="T210" s="44">
        <f t="shared" si="183"/>
        <v>0</v>
      </c>
      <c r="U210" s="212"/>
      <c r="V210" s="42">
        <f>IF(R210="",0,VLOOKUP(R210,'Cover Sheet'!$L$10:$O$34,4,0))</f>
        <v>0</v>
      </c>
      <c r="W210" s="45" t="str">
        <f t="shared" si="188"/>
        <v>-</v>
      </c>
      <c r="X210" s="108">
        <f>IF(C210=0,0,VLOOKUP(C210,'Cover Sheet'!$D$10:$G$22,4,0))</f>
        <v>0</v>
      </c>
      <c r="Y210" s="49">
        <f>IF(F210=0,0,VLOOKUP(F210,'Cover Sheet'!$D$10:$G$34,4,0))</f>
        <v>0</v>
      </c>
      <c r="Z210" s="46"/>
      <c r="AB210" s="128">
        <f t="shared" si="172"/>
        <v>0</v>
      </c>
      <c r="AC210" s="131">
        <f t="shared" si="24"/>
        <v>7.53</v>
      </c>
      <c r="AD210" s="130" t="str">
        <f t="shared" si="210"/>
        <v>-</v>
      </c>
      <c r="AE210" s="131" t="str">
        <f t="shared" si="208"/>
        <v>-</v>
      </c>
      <c r="AF210" s="132" t="str">
        <f t="shared" si="207"/>
        <v>-</v>
      </c>
      <c r="AG210" s="196"/>
      <c r="AH210" s="132" t="str">
        <f t="shared" si="174"/>
        <v/>
      </c>
      <c r="AI210" s="129">
        <f t="shared" si="190"/>
        <v>0</v>
      </c>
      <c r="AJ210" s="130" t="str">
        <f t="shared" si="195"/>
        <v>-</v>
      </c>
      <c r="AK210" s="133">
        <f t="shared" si="206"/>
        <v>0</v>
      </c>
      <c r="AL210" s="134">
        <f t="shared" si="176"/>
        <v>0</v>
      </c>
      <c r="AN210" s="128">
        <f t="shared" si="177"/>
        <v>0</v>
      </c>
      <c r="AO210" s="131">
        <f t="shared" si="26"/>
        <v>7.53</v>
      </c>
      <c r="AP210" s="130" t="str">
        <f t="shared" si="211"/>
        <v>-</v>
      </c>
      <c r="AQ210" s="131" t="str">
        <f t="shared" si="209"/>
        <v>-</v>
      </c>
      <c r="AR210" s="129" t="str">
        <f t="shared" si="178"/>
        <v>-</v>
      </c>
      <c r="AS210" s="196"/>
      <c r="AT210" s="132" t="str">
        <f t="shared" si="179"/>
        <v/>
      </c>
      <c r="AU210" s="129">
        <f t="shared" si="180"/>
        <v>0</v>
      </c>
      <c r="AV210" s="130" t="str">
        <f t="shared" si="196"/>
        <v>-</v>
      </c>
      <c r="AW210" s="133">
        <f t="shared" si="212"/>
        <v>0</v>
      </c>
      <c r="AX210" s="134">
        <f t="shared" si="181"/>
        <v>0</v>
      </c>
    </row>
    <row r="211" spans="1:50" ht="18.75" hidden="1" customHeight="1" outlineLevel="1" x14ac:dyDescent="0.2">
      <c r="A211" s="218">
        <f t="shared" si="205"/>
        <v>193</v>
      </c>
      <c r="B211" s="170"/>
      <c r="C211" s="185"/>
      <c r="D211" s="184"/>
      <c r="E211" s="216">
        <f>IF($G211=0,0,VLOOKUP(C211,'Cover Sheet'!$D$10:$F$22,3,0))</f>
        <v>0</v>
      </c>
      <c r="F211" s="217"/>
      <c r="G211" s="35">
        <f t="shared" si="187"/>
        <v>0</v>
      </c>
      <c r="H211" s="152">
        <f>IF($G211=0,0,VLOOKUP(F211,'Cover Sheet'!$D$10:$F$34,3,0))</f>
        <v>0</v>
      </c>
      <c r="I211" s="191"/>
      <c r="J211" s="33">
        <f>IF(I211=0,0,VLOOKUP(I211,'Cover Sheet'!$L$10:$M$13,2,0))</f>
        <v>0</v>
      </c>
      <c r="K211" s="34">
        <f t="shared" si="170"/>
        <v>0</v>
      </c>
      <c r="L211" s="191"/>
      <c r="M211" s="33">
        <f>IF(L211=0,0,VLOOKUP(L211,'Cover Sheet'!$L$14:$M$34,2,0))</f>
        <v>0</v>
      </c>
      <c r="N211" s="34">
        <f t="shared" si="171"/>
        <v>0</v>
      </c>
      <c r="O211" s="173"/>
      <c r="P211" s="42">
        <f>IF(L211="",0,VLOOKUP(L211,'Cover Sheet'!$L$10:$O$34,4,0))</f>
        <v>0</v>
      </c>
      <c r="Q211" s="43" t="str">
        <f t="shared" si="182"/>
        <v>-</v>
      </c>
      <c r="R211" s="193"/>
      <c r="S211" s="33">
        <f>IF(R211=0,0,VLOOKUP(R211,'Cover Sheet'!$L$14:$M$34,2,0))</f>
        <v>0</v>
      </c>
      <c r="T211" s="44">
        <f t="shared" si="183"/>
        <v>0</v>
      </c>
      <c r="U211" s="212"/>
      <c r="V211" s="42">
        <f>IF(R211="",0,VLOOKUP(R211,'Cover Sheet'!$L$10:$O$34,4,0))</f>
        <v>0</v>
      </c>
      <c r="W211" s="45" t="str">
        <f t="shared" si="188"/>
        <v>-</v>
      </c>
      <c r="X211" s="108">
        <f>IF(C211=0,0,VLOOKUP(C211,'Cover Sheet'!$D$10:$G$22,4,0))</f>
        <v>0</v>
      </c>
      <c r="Y211" s="49">
        <f>IF(F211=0,0,VLOOKUP(F211,'Cover Sheet'!$D$10:$G$34,4,0))</f>
        <v>0</v>
      </c>
      <c r="Z211" s="46"/>
      <c r="AB211" s="128">
        <f t="shared" si="172"/>
        <v>0</v>
      </c>
      <c r="AC211" s="131">
        <f t="shared" si="24"/>
        <v>7.53</v>
      </c>
      <c r="AD211" s="130" t="str">
        <f t="shared" si="210"/>
        <v>-</v>
      </c>
      <c r="AE211" s="131" t="str">
        <f t="shared" si="208"/>
        <v>-</v>
      </c>
      <c r="AF211" s="132" t="str">
        <f t="shared" si="207"/>
        <v>-</v>
      </c>
      <c r="AG211" s="196"/>
      <c r="AH211" s="132" t="str">
        <f t="shared" si="174"/>
        <v/>
      </c>
      <c r="AI211" s="129">
        <f t="shared" si="190"/>
        <v>0</v>
      </c>
      <c r="AJ211" s="130" t="str">
        <f t="shared" si="195"/>
        <v>-</v>
      </c>
      <c r="AK211" s="133">
        <f t="shared" si="206"/>
        <v>0</v>
      </c>
      <c r="AL211" s="134">
        <f t="shared" si="176"/>
        <v>0</v>
      </c>
      <c r="AN211" s="128">
        <f t="shared" si="177"/>
        <v>0</v>
      </c>
      <c r="AO211" s="131">
        <f t="shared" si="26"/>
        <v>7.53</v>
      </c>
      <c r="AP211" s="130" t="str">
        <f t="shared" si="211"/>
        <v>-</v>
      </c>
      <c r="AQ211" s="131" t="str">
        <f t="shared" si="209"/>
        <v>-</v>
      </c>
      <c r="AR211" s="129" t="str">
        <f t="shared" si="178"/>
        <v>-</v>
      </c>
      <c r="AS211" s="196"/>
      <c r="AT211" s="132" t="str">
        <f t="shared" si="179"/>
        <v/>
      </c>
      <c r="AU211" s="129">
        <f t="shared" si="180"/>
        <v>0</v>
      </c>
      <c r="AV211" s="130" t="str">
        <f t="shared" si="196"/>
        <v>-</v>
      </c>
      <c r="AW211" s="133">
        <f t="shared" si="212"/>
        <v>0</v>
      </c>
      <c r="AX211" s="134">
        <f t="shared" si="181"/>
        <v>0</v>
      </c>
    </row>
    <row r="212" spans="1:50" ht="18" hidden="1" customHeight="1" outlineLevel="1" x14ac:dyDescent="0.2">
      <c r="A212" s="218">
        <f t="shared" si="205"/>
        <v>194</v>
      </c>
      <c r="B212" s="170"/>
      <c r="C212" s="185"/>
      <c r="D212" s="184"/>
      <c r="E212" s="216">
        <f>IF($G212=0,0,VLOOKUP(C212,'Cover Sheet'!$D$10:$F$22,3,0))</f>
        <v>0</v>
      </c>
      <c r="F212" s="217"/>
      <c r="G212" s="35">
        <f t="shared" si="187"/>
        <v>0</v>
      </c>
      <c r="H212" s="152">
        <f>IF($G212=0,0,VLOOKUP(F212,'Cover Sheet'!$D$10:$F$34,3,0))</f>
        <v>0</v>
      </c>
      <c r="I212" s="191"/>
      <c r="J212" s="33">
        <f>IF(I212=0,0,VLOOKUP(I212,'Cover Sheet'!$L$10:$M$13,2,0))</f>
        <v>0</v>
      </c>
      <c r="K212" s="34">
        <f t="shared" si="170"/>
        <v>0</v>
      </c>
      <c r="L212" s="191"/>
      <c r="M212" s="33">
        <f>IF(L212=0,0,VLOOKUP(L212,'Cover Sheet'!$L$14:$M$34,2,0))</f>
        <v>0</v>
      </c>
      <c r="N212" s="34">
        <f t="shared" si="171"/>
        <v>0</v>
      </c>
      <c r="O212" s="173"/>
      <c r="P212" s="42">
        <f>IF(L212="",0,VLOOKUP(L212,'Cover Sheet'!$L$10:$O$34,4,0))</f>
        <v>0</v>
      </c>
      <c r="Q212" s="43" t="str">
        <f t="shared" si="182"/>
        <v>-</v>
      </c>
      <c r="R212" s="193"/>
      <c r="S212" s="33">
        <f>IF(R212=0,0,VLOOKUP(R212,'Cover Sheet'!$L$14:$M$34,2,0))</f>
        <v>0</v>
      </c>
      <c r="T212" s="44">
        <f t="shared" si="183"/>
        <v>0</v>
      </c>
      <c r="U212" s="212"/>
      <c r="V212" s="42">
        <f>IF(R212="",0,VLOOKUP(R212,'Cover Sheet'!$L$10:$O$34,4,0))</f>
        <v>0</v>
      </c>
      <c r="W212" s="45" t="str">
        <f t="shared" si="188"/>
        <v>-</v>
      </c>
      <c r="X212" s="108">
        <f>IF(C212=0,0,VLOOKUP(C212,'Cover Sheet'!$D$10:$G$22,4,0))</f>
        <v>0</v>
      </c>
      <c r="Y212" s="49">
        <f>IF(F212=0,0,VLOOKUP(F212,'Cover Sheet'!$D$10:$G$34,4,0))</f>
        <v>0</v>
      </c>
      <c r="Z212" s="46"/>
      <c r="AB212" s="128">
        <f t="shared" si="172"/>
        <v>0</v>
      </c>
      <c r="AC212" s="131">
        <f t="shared" si="24"/>
        <v>7.53</v>
      </c>
      <c r="AD212" s="130" t="str">
        <f t="shared" si="210"/>
        <v>-</v>
      </c>
      <c r="AE212" s="131" t="str">
        <f t="shared" si="208"/>
        <v>-</v>
      </c>
      <c r="AF212" s="132" t="str">
        <f t="shared" si="207"/>
        <v>-</v>
      </c>
      <c r="AG212" s="196"/>
      <c r="AH212" s="132" t="str">
        <f t="shared" si="174"/>
        <v/>
      </c>
      <c r="AI212" s="129">
        <f t="shared" si="190"/>
        <v>0</v>
      </c>
      <c r="AJ212" s="130" t="str">
        <f t="shared" ref="AJ212:AJ218" si="213">IF(AB212=0,"-",IF(AE212-AI212&lt;0,0,AE212-AI212))</f>
        <v>-</v>
      </c>
      <c r="AK212" s="133">
        <f t="shared" si="206"/>
        <v>0</v>
      </c>
      <c r="AL212" s="134">
        <f t="shared" si="176"/>
        <v>0</v>
      </c>
      <c r="AN212" s="128">
        <f t="shared" si="177"/>
        <v>0</v>
      </c>
      <c r="AO212" s="131">
        <f t="shared" si="26"/>
        <v>7.53</v>
      </c>
      <c r="AP212" s="130" t="str">
        <f t="shared" si="211"/>
        <v>-</v>
      </c>
      <c r="AQ212" s="131" t="str">
        <f t="shared" si="209"/>
        <v>-</v>
      </c>
      <c r="AR212" s="129" t="str">
        <f t="shared" si="178"/>
        <v>-</v>
      </c>
      <c r="AS212" s="196"/>
      <c r="AT212" s="132" t="str">
        <f t="shared" si="179"/>
        <v/>
      </c>
      <c r="AU212" s="129">
        <f t="shared" si="180"/>
        <v>0</v>
      </c>
      <c r="AV212" s="130" t="str">
        <f t="shared" ref="AV212:AV218" si="214">IF(AN212=0,"-",IF(AQ212-AU212&lt;0,0,AQ212-AU212))</f>
        <v>-</v>
      </c>
      <c r="AW212" s="133">
        <f t="shared" si="212"/>
        <v>0</v>
      </c>
      <c r="AX212" s="134">
        <f t="shared" si="181"/>
        <v>0</v>
      </c>
    </row>
    <row r="213" spans="1:50" ht="18.95" hidden="1" customHeight="1" outlineLevel="1" x14ac:dyDescent="0.2">
      <c r="A213" s="218">
        <f t="shared" si="205"/>
        <v>195</v>
      </c>
      <c r="B213" s="170"/>
      <c r="C213" s="185"/>
      <c r="D213" s="184"/>
      <c r="E213" s="216">
        <f>IF($G213=0,0,VLOOKUP(C213,'Cover Sheet'!$D$10:$F$22,3,0))</f>
        <v>0</v>
      </c>
      <c r="F213" s="217"/>
      <c r="G213" s="35">
        <f t="shared" si="187"/>
        <v>0</v>
      </c>
      <c r="H213" s="152">
        <f>IF($G213=0,0,VLOOKUP(F213,'Cover Sheet'!$D$10:$F$34,3,0))</f>
        <v>0</v>
      </c>
      <c r="I213" s="191"/>
      <c r="J213" s="33">
        <f>IF(I213=0,0,VLOOKUP(I213,'Cover Sheet'!$L$10:$M$13,2,0))</f>
        <v>0</v>
      </c>
      <c r="K213" s="34">
        <f t="shared" si="170"/>
        <v>0</v>
      </c>
      <c r="L213" s="191"/>
      <c r="M213" s="33">
        <f>IF(L213=0,0,VLOOKUP(L213,'Cover Sheet'!$L$14:$M$34,2,0))</f>
        <v>0</v>
      </c>
      <c r="N213" s="34">
        <f t="shared" si="171"/>
        <v>0</v>
      </c>
      <c r="O213" s="173"/>
      <c r="P213" s="42">
        <f>IF(L213="",0,VLOOKUP(L213,'Cover Sheet'!$L$10:$O$34,4,0))</f>
        <v>0</v>
      </c>
      <c r="Q213" s="43" t="str">
        <f t="shared" si="182"/>
        <v>-</v>
      </c>
      <c r="R213" s="193"/>
      <c r="S213" s="33">
        <f>IF(R213=0,0,VLOOKUP(R213,'Cover Sheet'!$L$14:$M$34,2,0))</f>
        <v>0</v>
      </c>
      <c r="T213" s="44">
        <f t="shared" si="183"/>
        <v>0</v>
      </c>
      <c r="U213" s="212"/>
      <c r="V213" s="42">
        <f>IF(R213="",0,VLOOKUP(R213,'Cover Sheet'!$L$10:$O$34,4,0))</f>
        <v>0</v>
      </c>
      <c r="W213" s="45" t="str">
        <f t="shared" si="188"/>
        <v>-</v>
      </c>
      <c r="X213" s="108">
        <f>IF(C213=0,0,VLOOKUP(C213,'Cover Sheet'!$D$10:$G$22,4,0))</f>
        <v>0</v>
      </c>
      <c r="Y213" s="49">
        <f>IF(F213=0,0,VLOOKUP(F213,'Cover Sheet'!$D$10:$G$34,4,0))</f>
        <v>0</v>
      </c>
      <c r="Z213" s="46"/>
      <c r="AB213" s="128">
        <f t="shared" si="172"/>
        <v>0</v>
      </c>
      <c r="AC213" s="131">
        <f t="shared" si="24"/>
        <v>7.53</v>
      </c>
      <c r="AD213" s="130" t="str">
        <f t="shared" si="210"/>
        <v>-</v>
      </c>
      <c r="AE213" s="131" t="str">
        <f t="shared" si="208"/>
        <v>-</v>
      </c>
      <c r="AF213" s="132" t="str">
        <f t="shared" si="207"/>
        <v>-</v>
      </c>
      <c r="AG213" s="196"/>
      <c r="AH213" s="132" t="str">
        <f t="shared" si="174"/>
        <v/>
      </c>
      <c r="AI213" s="129">
        <f t="shared" si="190"/>
        <v>0</v>
      </c>
      <c r="AJ213" s="130" t="str">
        <f t="shared" si="213"/>
        <v>-</v>
      </c>
      <c r="AK213" s="133">
        <f t="shared" si="206"/>
        <v>0</v>
      </c>
      <c r="AL213" s="134">
        <f t="shared" si="176"/>
        <v>0</v>
      </c>
      <c r="AN213" s="128">
        <f t="shared" si="177"/>
        <v>0</v>
      </c>
      <c r="AO213" s="131">
        <f t="shared" si="26"/>
        <v>7.53</v>
      </c>
      <c r="AP213" s="130" t="str">
        <f t="shared" si="211"/>
        <v>-</v>
      </c>
      <c r="AQ213" s="131" t="str">
        <f t="shared" si="209"/>
        <v>-</v>
      </c>
      <c r="AR213" s="129" t="str">
        <f t="shared" si="178"/>
        <v>-</v>
      </c>
      <c r="AS213" s="196"/>
      <c r="AT213" s="132" t="str">
        <f t="shared" si="179"/>
        <v/>
      </c>
      <c r="AU213" s="129">
        <f t="shared" si="180"/>
        <v>0</v>
      </c>
      <c r="AV213" s="130" t="str">
        <f t="shared" si="214"/>
        <v>-</v>
      </c>
      <c r="AW213" s="133">
        <f t="shared" si="212"/>
        <v>0</v>
      </c>
      <c r="AX213" s="134">
        <f t="shared" si="181"/>
        <v>0</v>
      </c>
    </row>
    <row r="214" spans="1:50" ht="18.95" hidden="1" customHeight="1" outlineLevel="1" x14ac:dyDescent="0.2">
      <c r="A214" s="218">
        <f t="shared" si="205"/>
        <v>196</v>
      </c>
      <c r="B214" s="170"/>
      <c r="C214" s="185"/>
      <c r="D214" s="184"/>
      <c r="E214" s="216">
        <f>IF($G214=0,0,VLOOKUP(C214,'Cover Sheet'!$D$10:$F$22,3,0))</f>
        <v>0</v>
      </c>
      <c r="F214" s="217"/>
      <c r="G214" s="35">
        <f t="shared" si="187"/>
        <v>0</v>
      </c>
      <c r="H214" s="152">
        <f>IF($G214=0,0,VLOOKUP(F214,'Cover Sheet'!$D$10:$F$34,3,0))</f>
        <v>0</v>
      </c>
      <c r="I214" s="191"/>
      <c r="J214" s="33">
        <f>IF(I214=0,0,VLOOKUP(I214,'Cover Sheet'!$L$10:$M$13,2,0))</f>
        <v>0</v>
      </c>
      <c r="K214" s="34">
        <f t="shared" si="170"/>
        <v>0</v>
      </c>
      <c r="L214" s="191"/>
      <c r="M214" s="33">
        <f>IF(L214=0,0,VLOOKUP(L214,'Cover Sheet'!$L$14:$M$34,2,0))</f>
        <v>0</v>
      </c>
      <c r="N214" s="34">
        <f t="shared" si="171"/>
        <v>0</v>
      </c>
      <c r="O214" s="173"/>
      <c r="P214" s="42">
        <f>IF(L214="",0,VLOOKUP(L214,'Cover Sheet'!$L$10:$O$34,4,0))</f>
        <v>0</v>
      </c>
      <c r="Q214" s="43" t="str">
        <f t="shared" si="182"/>
        <v>-</v>
      </c>
      <c r="R214" s="193"/>
      <c r="S214" s="33">
        <f>IF(R214=0,0,VLOOKUP(R214,'Cover Sheet'!$L$14:$M$34,2,0))</f>
        <v>0</v>
      </c>
      <c r="T214" s="44">
        <f t="shared" si="183"/>
        <v>0</v>
      </c>
      <c r="U214" s="212"/>
      <c r="V214" s="42">
        <f>IF(R214="",0,VLOOKUP(R214,'Cover Sheet'!$L$10:$O$34,4,0))</f>
        <v>0</v>
      </c>
      <c r="W214" s="45" t="str">
        <f t="shared" si="188"/>
        <v>-</v>
      </c>
      <c r="X214" s="108">
        <f>IF(C214=0,0,VLOOKUP(C214,'Cover Sheet'!$D$10:$G$22,4,0))</f>
        <v>0</v>
      </c>
      <c r="Y214" s="49">
        <f>IF(F214=0,0,VLOOKUP(F214,'Cover Sheet'!$D$10:$G$34,4,0))</f>
        <v>0</v>
      </c>
      <c r="Z214" s="46"/>
      <c r="AB214" s="128">
        <f t="shared" si="172"/>
        <v>0</v>
      </c>
      <c r="AC214" s="131">
        <f t="shared" si="24"/>
        <v>7.53</v>
      </c>
      <c r="AD214" s="130" t="str">
        <f t="shared" si="210"/>
        <v>-</v>
      </c>
      <c r="AE214" s="131" t="str">
        <f t="shared" si="208"/>
        <v>-</v>
      </c>
      <c r="AF214" s="132" t="str">
        <f t="shared" si="207"/>
        <v>-</v>
      </c>
      <c r="AG214" s="196"/>
      <c r="AH214" s="132" t="str">
        <f t="shared" si="174"/>
        <v/>
      </c>
      <c r="AI214" s="129">
        <f t="shared" si="190"/>
        <v>0</v>
      </c>
      <c r="AJ214" s="130" t="str">
        <f t="shared" si="213"/>
        <v>-</v>
      </c>
      <c r="AK214" s="133">
        <f t="shared" si="206"/>
        <v>0</v>
      </c>
      <c r="AL214" s="134">
        <f t="shared" si="176"/>
        <v>0</v>
      </c>
      <c r="AN214" s="128">
        <f t="shared" si="177"/>
        <v>0</v>
      </c>
      <c r="AO214" s="131">
        <f t="shared" si="26"/>
        <v>7.53</v>
      </c>
      <c r="AP214" s="130" t="str">
        <f t="shared" si="211"/>
        <v>-</v>
      </c>
      <c r="AQ214" s="131" t="str">
        <f t="shared" si="209"/>
        <v>-</v>
      </c>
      <c r="AR214" s="129" t="str">
        <f t="shared" si="178"/>
        <v>-</v>
      </c>
      <c r="AS214" s="196"/>
      <c r="AT214" s="132" t="str">
        <f t="shared" si="179"/>
        <v/>
      </c>
      <c r="AU214" s="129">
        <f t="shared" si="180"/>
        <v>0</v>
      </c>
      <c r="AV214" s="130" t="str">
        <f t="shared" si="214"/>
        <v>-</v>
      </c>
      <c r="AW214" s="133">
        <f t="shared" si="212"/>
        <v>0</v>
      </c>
      <c r="AX214" s="134">
        <f t="shared" si="181"/>
        <v>0</v>
      </c>
    </row>
    <row r="215" spans="1:50" ht="18" hidden="1" customHeight="1" outlineLevel="1" x14ac:dyDescent="0.2">
      <c r="A215" s="218">
        <f t="shared" si="205"/>
        <v>197</v>
      </c>
      <c r="B215" s="170"/>
      <c r="C215" s="185"/>
      <c r="D215" s="184"/>
      <c r="E215" s="216">
        <f>IF($G215=0,0,VLOOKUP(C215,'Cover Sheet'!$D$10:$F$22,3,0))</f>
        <v>0</v>
      </c>
      <c r="F215" s="217"/>
      <c r="G215" s="35">
        <f t="shared" si="187"/>
        <v>0</v>
      </c>
      <c r="H215" s="152">
        <f>IF($G215=0,0,VLOOKUP(F215,'Cover Sheet'!$D$10:$F$34,3,0))</f>
        <v>0</v>
      </c>
      <c r="I215" s="191"/>
      <c r="J215" s="33">
        <f>IF(I215=0,0,VLOOKUP(I215,'Cover Sheet'!$L$10:$M$13,2,0))</f>
        <v>0</v>
      </c>
      <c r="K215" s="34">
        <f t="shared" si="170"/>
        <v>0</v>
      </c>
      <c r="L215" s="191"/>
      <c r="M215" s="33">
        <f>IF(L215=0,0,VLOOKUP(L215,'Cover Sheet'!$L$14:$M$34,2,0))</f>
        <v>0</v>
      </c>
      <c r="N215" s="34">
        <f t="shared" si="171"/>
        <v>0</v>
      </c>
      <c r="O215" s="173"/>
      <c r="P215" s="42">
        <f>IF(L215="",0,VLOOKUP(L215,'Cover Sheet'!$L$10:$O$34,4,0))</f>
        <v>0</v>
      </c>
      <c r="Q215" s="43" t="str">
        <f t="shared" si="182"/>
        <v>-</v>
      </c>
      <c r="R215" s="193"/>
      <c r="S215" s="33">
        <f>IF(R215=0,0,VLOOKUP(R215,'Cover Sheet'!$L$14:$M$34,2,0))</f>
        <v>0</v>
      </c>
      <c r="T215" s="44">
        <f t="shared" si="183"/>
        <v>0</v>
      </c>
      <c r="U215" s="212"/>
      <c r="V215" s="42">
        <f>IF(R215="",0,VLOOKUP(R215,'Cover Sheet'!$L$10:$O$34,4,0))</f>
        <v>0</v>
      </c>
      <c r="W215" s="45" t="str">
        <f t="shared" si="188"/>
        <v>-</v>
      </c>
      <c r="X215" s="108">
        <f>IF(C215=0,0,VLOOKUP(C215,'Cover Sheet'!$D$10:$G$22,4,0))</f>
        <v>0</v>
      </c>
      <c r="Y215" s="49">
        <f>IF(F215=0,0,VLOOKUP(F215,'Cover Sheet'!$D$10:$G$34,4,0))</f>
        <v>0</v>
      </c>
      <c r="Z215" s="46"/>
      <c r="AB215" s="128">
        <f t="shared" si="172"/>
        <v>0</v>
      </c>
      <c r="AC215" s="131">
        <f t="shared" si="24"/>
        <v>7.53</v>
      </c>
      <c r="AD215" s="130" t="str">
        <f t="shared" si="210"/>
        <v>-</v>
      </c>
      <c r="AE215" s="131" t="str">
        <f t="shared" si="208"/>
        <v>-</v>
      </c>
      <c r="AF215" s="132" t="str">
        <f t="shared" si="207"/>
        <v>-</v>
      </c>
      <c r="AG215" s="196"/>
      <c r="AH215" s="132" t="str">
        <f t="shared" si="174"/>
        <v/>
      </c>
      <c r="AI215" s="129">
        <f t="shared" si="190"/>
        <v>0</v>
      </c>
      <c r="AJ215" s="130" t="str">
        <f t="shared" si="213"/>
        <v>-</v>
      </c>
      <c r="AK215" s="133">
        <f t="shared" si="206"/>
        <v>0</v>
      </c>
      <c r="AL215" s="134">
        <f t="shared" si="176"/>
        <v>0</v>
      </c>
      <c r="AN215" s="128">
        <f t="shared" si="177"/>
        <v>0</v>
      </c>
      <c r="AO215" s="131">
        <f t="shared" si="26"/>
        <v>7.53</v>
      </c>
      <c r="AP215" s="130" t="str">
        <f t="shared" si="211"/>
        <v>-</v>
      </c>
      <c r="AQ215" s="131" t="str">
        <f t="shared" si="209"/>
        <v>-</v>
      </c>
      <c r="AR215" s="129" t="str">
        <f t="shared" si="178"/>
        <v>-</v>
      </c>
      <c r="AS215" s="196"/>
      <c r="AT215" s="132" t="str">
        <f t="shared" si="179"/>
        <v/>
      </c>
      <c r="AU215" s="129">
        <f t="shared" si="180"/>
        <v>0</v>
      </c>
      <c r="AV215" s="130" t="str">
        <f t="shared" si="214"/>
        <v>-</v>
      </c>
      <c r="AW215" s="133">
        <f t="shared" si="212"/>
        <v>0</v>
      </c>
      <c r="AX215" s="134">
        <f t="shared" si="181"/>
        <v>0</v>
      </c>
    </row>
    <row r="216" spans="1:50" ht="18" hidden="1" customHeight="1" outlineLevel="1" x14ac:dyDescent="0.2">
      <c r="A216" s="218">
        <f t="shared" si="205"/>
        <v>198</v>
      </c>
      <c r="B216" s="170"/>
      <c r="C216" s="186"/>
      <c r="D216" s="187"/>
      <c r="E216" s="216">
        <f>IF($G216=0,0,VLOOKUP(C216,'Cover Sheet'!$D$10:$F$22,3,0))</f>
        <v>0</v>
      </c>
      <c r="F216" s="217"/>
      <c r="G216" s="33">
        <f t="shared" ref="G216" si="215">D216</f>
        <v>0</v>
      </c>
      <c r="H216" s="152">
        <f>IF($G216=0,0,VLOOKUP(F216,'Cover Sheet'!$D$10:$F$34,3,0))</f>
        <v>0</v>
      </c>
      <c r="I216" s="191"/>
      <c r="J216" s="33">
        <f>IF(I216=0,0,VLOOKUP(I216,'Cover Sheet'!$L$10:$M$13,2,0))</f>
        <v>0</v>
      </c>
      <c r="K216" s="34">
        <f t="shared" ref="K216" si="216">IF(J216&gt;0,H216*(1-J216),H216)</f>
        <v>0</v>
      </c>
      <c r="L216" s="191"/>
      <c r="M216" s="33">
        <f>IF(L216=0,0,VLOOKUP(L216,'Cover Sheet'!$L$14:$M$34,2,0))</f>
        <v>0</v>
      </c>
      <c r="N216" s="34">
        <f t="shared" ref="N216" si="217">IF(M216&gt;0,ROUNDUP(K216*(1-M216),2),K216)</f>
        <v>0</v>
      </c>
      <c r="O216" s="173"/>
      <c r="P216" s="42">
        <f>IF(L216="",0,VLOOKUP(L216,'Cover Sheet'!$L$10:$O$34,4,0))</f>
        <v>0</v>
      </c>
      <c r="Q216" s="43" t="str">
        <f t="shared" ref="Q216" si="218">IF(L216="","-",IF(OR(L216="PP1",L216="P2"),P216*$D$10*E216*G216/12*43560,P216*$D$10*K216*G216/12*43560))</f>
        <v>-</v>
      </c>
      <c r="R216" s="193"/>
      <c r="S216" s="33">
        <f>IF(R216=0,0,VLOOKUP(R216,'Cover Sheet'!$L$14:$M$34,2,0))</f>
        <v>0</v>
      </c>
      <c r="T216" s="44">
        <f t="shared" ref="T216" si="219">IF(S216&gt;0,N216*(1-S216),N216)</f>
        <v>0</v>
      </c>
      <c r="U216" s="212"/>
      <c r="V216" s="42">
        <f>IF(R216="",0,VLOOKUP(R216,'Cover Sheet'!$L$10:$O$34,4,0))</f>
        <v>0</v>
      </c>
      <c r="W216" s="45" t="str">
        <f t="shared" ref="W216" si="220">IF(R216="","-",V216*$D$10*N216*G216/12*43560)</f>
        <v>-</v>
      </c>
      <c r="X216" s="108">
        <f>IF(C216=0,0,VLOOKUP(C216,'Cover Sheet'!$D$10:$G$22,4,0))</f>
        <v>0</v>
      </c>
      <c r="Y216" s="49">
        <f>IF(F216=0,0,VLOOKUP(F216,'Cover Sheet'!$D$10:$G$34,4,0))</f>
        <v>0</v>
      </c>
      <c r="Z216" s="46"/>
      <c r="AB216" s="128">
        <f t="shared" ref="AB216" si="221">Y216</f>
        <v>0</v>
      </c>
      <c r="AC216" s="131">
        <f t="shared" si="24"/>
        <v>7.53</v>
      </c>
      <c r="AD216" s="130" t="str">
        <f t="shared" ref="AD216" si="222">IF(AB216=0,"-",1000/AB216-10)</f>
        <v>-</v>
      </c>
      <c r="AE216" s="131" t="str">
        <f t="shared" ref="AE216" si="223">IF(AB216=0,"-",(AC216-0.2*AD216)^2/(AC216+0.8*AD216))</f>
        <v>-</v>
      </c>
      <c r="AF216" s="132" t="str">
        <f t="shared" ref="AF216" si="224">Q216</f>
        <v>-</v>
      </c>
      <c r="AG216" s="196"/>
      <c r="AH216" s="132" t="str">
        <f t="shared" ref="AH216" si="225">IF(AG216="","",AF216*AG216)</f>
        <v/>
      </c>
      <c r="AI216" s="129">
        <f t="shared" ref="AI216" si="226">IF(OR(AB216=0,L216=""),0,12*AH216/43560/D216)</f>
        <v>0</v>
      </c>
      <c r="AJ216" s="130" t="str">
        <f t="shared" si="213"/>
        <v>-</v>
      </c>
      <c r="AK216" s="133">
        <f t="shared" ref="AK216" si="227">IF(AB216=0,0,1000/(10+5*AC216+10*AJ216-10*(AJ216^2+1.25*AJ216*AC216)^(1/2)))</f>
        <v>0</v>
      </c>
      <c r="AL216" s="134">
        <f t="shared" ref="AL216" si="228">AK216-AB216</f>
        <v>0</v>
      </c>
      <c r="AN216" s="128">
        <f t="shared" ref="AN216" si="229">AK216</f>
        <v>0</v>
      </c>
      <c r="AO216" s="131">
        <f t="shared" si="26"/>
        <v>7.53</v>
      </c>
      <c r="AP216" s="130" t="str">
        <f t="shared" ref="AP216" si="230">IF(AN216=0,"-",1000/AN216-10)</f>
        <v>-</v>
      </c>
      <c r="AQ216" s="131" t="str">
        <f t="shared" ref="AQ216" si="231">IF(AN216=0,"-",(AO216-0.2*AP216)^2/(AO216+0.8*AP216))</f>
        <v>-</v>
      </c>
      <c r="AR216" s="129" t="str">
        <f t="shared" ref="AR216" si="232">W216</f>
        <v>-</v>
      </c>
      <c r="AS216" s="196"/>
      <c r="AT216" s="132" t="str">
        <f t="shared" ref="AT216" si="233">IF(AS216="","",AR216*AS216)</f>
        <v/>
      </c>
      <c r="AU216" s="129">
        <f t="shared" ref="AU216" si="234">IF(OR(AN216=0,R216=""),0,12*AT216/43560/D216)</f>
        <v>0</v>
      </c>
      <c r="AV216" s="130" t="str">
        <f t="shared" si="214"/>
        <v>-</v>
      </c>
      <c r="AW216" s="133">
        <f t="shared" ref="AW216" si="235">IF(AN216=0,0,1000/(10+5*AO216+10*AV216-10*(AV216^2+1.25*AV216*AO216)^(1/2)))</f>
        <v>0</v>
      </c>
      <c r="AX216" s="134">
        <f t="shared" ref="AX216" si="236">AW216-AN216</f>
        <v>0</v>
      </c>
    </row>
    <row r="217" spans="1:50" ht="18" hidden="1" customHeight="1" outlineLevel="1" x14ac:dyDescent="0.2">
      <c r="A217" s="218">
        <f t="shared" si="205"/>
        <v>199</v>
      </c>
      <c r="B217" s="170"/>
      <c r="C217" s="186"/>
      <c r="D217" s="187"/>
      <c r="E217" s="216">
        <f>IF($G217=0,0,VLOOKUP(C217,'Cover Sheet'!$D$10:$F$22,3,0))</f>
        <v>0</v>
      </c>
      <c r="F217" s="217"/>
      <c r="G217" s="33">
        <f t="shared" si="187"/>
        <v>0</v>
      </c>
      <c r="H217" s="152">
        <f>IF($G217=0,0,VLOOKUP(F217,'Cover Sheet'!$D$10:$F$34,3,0))</f>
        <v>0</v>
      </c>
      <c r="I217" s="191"/>
      <c r="J217" s="33">
        <f>IF(I217=0,0,VLOOKUP(I217,'Cover Sheet'!$L$10:$M$13,2,0))</f>
        <v>0</v>
      </c>
      <c r="K217" s="34">
        <f t="shared" si="170"/>
        <v>0</v>
      </c>
      <c r="L217" s="191"/>
      <c r="M217" s="33">
        <f>IF(L217=0,0,VLOOKUP(L217,'Cover Sheet'!$L$14:$M$34,2,0))</f>
        <v>0</v>
      </c>
      <c r="N217" s="34">
        <f t="shared" si="171"/>
        <v>0</v>
      </c>
      <c r="O217" s="173"/>
      <c r="P217" s="42">
        <f>IF(L217="",0,VLOOKUP(L217,'Cover Sheet'!$L$10:$O$34,4,0))</f>
        <v>0</v>
      </c>
      <c r="Q217" s="43" t="str">
        <f t="shared" si="182"/>
        <v>-</v>
      </c>
      <c r="R217" s="193"/>
      <c r="S217" s="33">
        <f>IF(R217=0,0,VLOOKUP(R217,'Cover Sheet'!$L$14:$M$34,2,0))</f>
        <v>0</v>
      </c>
      <c r="T217" s="44">
        <f t="shared" si="183"/>
        <v>0</v>
      </c>
      <c r="U217" s="212"/>
      <c r="V217" s="42">
        <f>IF(R217="",0,VLOOKUP(R217,'Cover Sheet'!$L$10:$O$34,4,0))</f>
        <v>0</v>
      </c>
      <c r="W217" s="45" t="str">
        <f t="shared" si="188"/>
        <v>-</v>
      </c>
      <c r="X217" s="108">
        <f>IF(C217=0,0,VLOOKUP(C217,'Cover Sheet'!$D$10:$G$22,4,0))</f>
        <v>0</v>
      </c>
      <c r="Y217" s="49">
        <f>IF(F217=0,0,VLOOKUP(F217,'Cover Sheet'!$D$10:$G$34,4,0))</f>
        <v>0</v>
      </c>
      <c r="Z217" s="46"/>
      <c r="AB217" s="128">
        <f t="shared" si="172"/>
        <v>0</v>
      </c>
      <c r="AC217" s="131">
        <f t="shared" si="24"/>
        <v>7.53</v>
      </c>
      <c r="AD217" s="130" t="str">
        <f t="shared" si="210"/>
        <v>-</v>
      </c>
      <c r="AE217" s="131" t="str">
        <f t="shared" si="208"/>
        <v>-</v>
      </c>
      <c r="AF217" s="132" t="str">
        <f t="shared" si="207"/>
        <v>-</v>
      </c>
      <c r="AG217" s="196"/>
      <c r="AH217" s="132" t="str">
        <f t="shared" si="174"/>
        <v/>
      </c>
      <c r="AI217" s="129">
        <f t="shared" si="190"/>
        <v>0</v>
      </c>
      <c r="AJ217" s="130" t="str">
        <f t="shared" si="213"/>
        <v>-</v>
      </c>
      <c r="AK217" s="133">
        <f t="shared" si="206"/>
        <v>0</v>
      </c>
      <c r="AL217" s="134">
        <f t="shared" si="176"/>
        <v>0</v>
      </c>
      <c r="AN217" s="128">
        <f t="shared" si="177"/>
        <v>0</v>
      </c>
      <c r="AO217" s="131">
        <f t="shared" si="26"/>
        <v>7.53</v>
      </c>
      <c r="AP217" s="130" t="str">
        <f t="shared" si="211"/>
        <v>-</v>
      </c>
      <c r="AQ217" s="131" t="str">
        <f t="shared" si="209"/>
        <v>-</v>
      </c>
      <c r="AR217" s="129" t="str">
        <f t="shared" si="178"/>
        <v>-</v>
      </c>
      <c r="AS217" s="196"/>
      <c r="AT217" s="132" t="str">
        <f t="shared" si="179"/>
        <v/>
      </c>
      <c r="AU217" s="129">
        <f t="shared" si="180"/>
        <v>0</v>
      </c>
      <c r="AV217" s="130" t="str">
        <f t="shared" si="214"/>
        <v>-</v>
      </c>
      <c r="AW217" s="133">
        <f t="shared" si="212"/>
        <v>0</v>
      </c>
      <c r="AX217" s="134">
        <f t="shared" si="181"/>
        <v>0</v>
      </c>
    </row>
    <row r="218" spans="1:50" ht="18.75" hidden="1" customHeight="1" outlineLevel="1" thickBot="1" x14ac:dyDescent="0.25">
      <c r="A218" s="218">
        <f t="shared" si="205"/>
        <v>200</v>
      </c>
      <c r="B218" s="171"/>
      <c r="C218" s="188"/>
      <c r="D218" s="189"/>
      <c r="E218" s="53">
        <f>IF($G218=0,0,VLOOKUP(C218,'Cover Sheet'!$D$10:$F$22,3,0))</f>
        <v>0</v>
      </c>
      <c r="F218" s="217"/>
      <c r="G218" s="153">
        <f t="shared" si="0"/>
        <v>0</v>
      </c>
      <c r="H218" s="154">
        <f>IF($G218=0,0,VLOOKUP(F218,'Cover Sheet'!$D$10:$F$34,3,0))</f>
        <v>0</v>
      </c>
      <c r="I218" s="192"/>
      <c r="J218" s="54">
        <f>IF(I218=0,0,VLOOKUP(I218,'Cover Sheet'!$L$10:$M$13,2,0))</f>
        <v>0</v>
      </c>
      <c r="K218" s="34">
        <f t="shared" si="7"/>
        <v>0</v>
      </c>
      <c r="L218" s="192"/>
      <c r="M218" s="54">
        <f>IF(L218=0,0,VLOOKUP(L218,'Cover Sheet'!$L$14:$M$34,2,0))</f>
        <v>0</v>
      </c>
      <c r="N218" s="34">
        <f t="shared" si="8"/>
        <v>0</v>
      </c>
      <c r="O218" s="174"/>
      <c r="P218" s="55">
        <f>IF(L218="",0,VLOOKUP(L218,'Cover Sheet'!$L$10:$O$34,4,0))</f>
        <v>0</v>
      </c>
      <c r="Q218" s="56" t="str">
        <f t="shared" si="22"/>
        <v>-</v>
      </c>
      <c r="R218" s="194"/>
      <c r="S218" s="54">
        <f>IF(R218=0,0,VLOOKUP(R218,'Cover Sheet'!$L$14:$M$34,2,0))</f>
        <v>0</v>
      </c>
      <c r="T218" s="44">
        <f t="shared" si="23"/>
        <v>0</v>
      </c>
      <c r="U218" s="213"/>
      <c r="V218" s="55">
        <f>IF(R218="",0,VLOOKUP(R218,'Cover Sheet'!$L$10:$O$34,4,0))</f>
        <v>0</v>
      </c>
      <c r="W218" s="57" t="str">
        <f t="shared" si="1"/>
        <v>-</v>
      </c>
      <c r="X218" s="109">
        <f>IF(C218=0,0,VLOOKUP(C218,'Cover Sheet'!$D$10:$G$22,4,0))</f>
        <v>0</v>
      </c>
      <c r="Y218" s="110">
        <f>IF(F218=0,0,VLOOKUP(F218,'Cover Sheet'!$D$10:$G$34,4,0))</f>
        <v>0</v>
      </c>
      <c r="Z218" s="46"/>
      <c r="AB218" s="135">
        <f t="shared" si="9"/>
        <v>0</v>
      </c>
      <c r="AC218" s="138">
        <f t="shared" si="24"/>
        <v>7.53</v>
      </c>
      <c r="AD218" s="137" t="str">
        <f>IF(AB218=0,"-",1000/AB218-10)</f>
        <v>-</v>
      </c>
      <c r="AE218" s="138" t="str">
        <f>IF(AB218=0,"-",(AC218-0.2*AD218)^2/(AC218+0.8*AD218))</f>
        <v>-</v>
      </c>
      <c r="AF218" s="210" t="str">
        <f>Q218</f>
        <v>-</v>
      </c>
      <c r="AG218" s="197"/>
      <c r="AH218" s="139" t="str">
        <f t="shared" si="11"/>
        <v/>
      </c>
      <c r="AI218" s="136">
        <f t="shared" si="3"/>
        <v>0</v>
      </c>
      <c r="AJ218" s="137" t="str">
        <f t="shared" si="213"/>
        <v>-</v>
      </c>
      <c r="AK218" s="140">
        <f>IF(AB218=0,0,1000/(10+5*AC218+10*AJ218-10*(AJ218^2+1.25*AJ218*AC218)^(1/2)))</f>
        <v>0</v>
      </c>
      <c r="AL218" s="141">
        <f t="shared" si="14"/>
        <v>0</v>
      </c>
      <c r="AN218" s="135">
        <f t="shared" si="15"/>
        <v>0</v>
      </c>
      <c r="AO218" s="138">
        <f t="shared" si="26"/>
        <v>7.53</v>
      </c>
      <c r="AP218" s="137" t="str">
        <f>IF(AN218=0,"-",1000/AN218-10)</f>
        <v>-</v>
      </c>
      <c r="AQ218" s="138" t="str">
        <f>IF(AN218=0,"-",(AO218-0.2*AP218)^2/(AO218+0.8*AP218))</f>
        <v>-</v>
      </c>
      <c r="AR218" s="136" t="str">
        <f t="shared" si="16"/>
        <v>-</v>
      </c>
      <c r="AS218" s="197"/>
      <c r="AT218" s="139" t="str">
        <f t="shared" si="17"/>
        <v/>
      </c>
      <c r="AU218" s="136">
        <f t="shared" si="18"/>
        <v>0</v>
      </c>
      <c r="AV218" s="137" t="str">
        <f t="shared" si="214"/>
        <v>-</v>
      </c>
      <c r="AW218" s="140">
        <f>IF(AN218=0,0,1000/(10+5*AO218+10*AV218-10*(AV218^2+1.25*AV218*AO218)^(1/2)))</f>
        <v>0</v>
      </c>
      <c r="AX218" s="141">
        <f t="shared" si="20"/>
        <v>0</v>
      </c>
    </row>
    <row r="219" spans="1:50" ht="18" customHeight="1" thickBot="1" x14ac:dyDescent="0.25">
      <c r="A219" s="144"/>
      <c r="B219" s="60"/>
      <c r="C219" s="60" t="s">
        <v>104</v>
      </c>
      <c r="D219" s="60"/>
      <c r="E219" s="61" t="e">
        <f>E220/D220</f>
        <v>#DIV/0!</v>
      </c>
      <c r="F219" s="59" t="s">
        <v>104</v>
      </c>
      <c r="G219" s="60"/>
      <c r="H219" s="61" t="e">
        <f>H220/G220</f>
        <v>#DIV/0!</v>
      </c>
      <c r="I219" s="59" t="s">
        <v>104</v>
      </c>
      <c r="J219" s="60"/>
      <c r="K219" s="61" t="e">
        <f>K220/G220</f>
        <v>#DIV/0!</v>
      </c>
      <c r="L219" s="59" t="s">
        <v>104</v>
      </c>
      <c r="M219" s="62"/>
      <c r="N219" s="61" t="e">
        <f>N220/G220</f>
        <v>#DIV/0!</v>
      </c>
      <c r="O219" s="63"/>
      <c r="P219" s="345" t="s">
        <v>119</v>
      </c>
      <c r="Q219" s="348">
        <f>SUM(Q19:Q218)</f>
        <v>0</v>
      </c>
      <c r="R219" s="61"/>
      <c r="S219" s="61"/>
      <c r="T219" s="61" t="e">
        <f>T220/G220</f>
        <v>#DIV/0!</v>
      </c>
      <c r="U219" s="64"/>
      <c r="V219" s="345" t="s">
        <v>105</v>
      </c>
      <c r="W219" s="351">
        <f>SUM(W19:W218)+Q219</f>
        <v>0</v>
      </c>
      <c r="X219" s="119" t="e">
        <f>SUMPRODUCT($D$19:$D$218,$X$19:$X$218)/$D$220</f>
        <v>#DIV/0!</v>
      </c>
      <c r="Y219" s="120" t="e">
        <f>SUMPRODUCT($D$19:$D$218,$Y$19:$Y$218)/$D$220</f>
        <v>#DIV/0!</v>
      </c>
      <c r="Z219" s="159"/>
      <c r="AB219" s="113" t="e">
        <f>SUMPRODUCT($D$19:$D$218,$Y$19:$Y$218)/$D$220</f>
        <v>#DIV/0!</v>
      </c>
      <c r="AC219" s="116">
        <f t="shared" si="24"/>
        <v>7.53</v>
      </c>
      <c r="AD219" s="117" t="e">
        <f>1000/AB219-10</f>
        <v>#DIV/0!</v>
      </c>
      <c r="AE219" s="118" t="e">
        <f>(AC219-0.2*AD219)^2/(AC219+0.8*AD219)</f>
        <v>#DIV/0!</v>
      </c>
      <c r="AF219" s="116">
        <f>SUM(AF19:AF218)</f>
        <v>0</v>
      </c>
      <c r="AG219" s="116"/>
      <c r="AH219" s="116"/>
      <c r="AI219" s="116" t="e">
        <f>12*AF219/43560/D220</f>
        <v>#DIV/0!</v>
      </c>
      <c r="AJ219" s="117" t="e">
        <f>AE219-AI219</f>
        <v>#DIV/0!</v>
      </c>
      <c r="AK219" s="114" t="e">
        <f>SUMPRODUCT($D$19:$D$218,$AK$19:$AK$218)/$D$220</f>
        <v>#DIV/0!</v>
      </c>
      <c r="AL219" s="115" t="e">
        <f t="shared" si="14"/>
        <v>#DIV/0!</v>
      </c>
      <c r="AN219" s="113" t="e">
        <f>SUMPRODUCT($D$19:$D$218,$Y$19:$Y$218)/$D$220</f>
        <v>#DIV/0!</v>
      </c>
      <c r="AO219" s="116">
        <f t="shared" si="26"/>
        <v>7.53</v>
      </c>
      <c r="AP219" s="117" t="e">
        <f>1000/AN219-10</f>
        <v>#DIV/0!</v>
      </c>
      <c r="AQ219" s="118" t="e">
        <f>(AO219-0.2*AP219)^2/(AO219+0.8*AP219)</f>
        <v>#DIV/0!</v>
      </c>
      <c r="AR219" s="116">
        <f>SUM(AR19:AR218)</f>
        <v>0</v>
      </c>
      <c r="AS219" s="116"/>
      <c r="AT219" s="116"/>
      <c r="AU219" s="116" t="e">
        <f>12*AR219/43560/D220</f>
        <v>#DIV/0!</v>
      </c>
      <c r="AV219" s="117" t="e">
        <f>AQ219-AU219</f>
        <v>#DIV/0!</v>
      </c>
      <c r="AW219" s="114" t="e">
        <f>SUMPRODUCT($D$19:$D$218,$AW$19:$AW$218)/$D$220</f>
        <v>#DIV/0!</v>
      </c>
      <c r="AX219" s="115" t="e">
        <f t="shared" si="20"/>
        <v>#DIV/0!</v>
      </c>
    </row>
    <row r="220" spans="1:50" ht="12.75" customHeight="1" x14ac:dyDescent="0.2">
      <c r="A220" s="58"/>
      <c r="B220" s="4"/>
      <c r="C220" s="4" t="s">
        <v>106</v>
      </c>
      <c r="D220" s="66">
        <f>SUM(D19:D218)</f>
        <v>0</v>
      </c>
      <c r="E220" s="67">
        <f>SUMPRODUCT($G19:$G218,E19:E218)</f>
        <v>0</v>
      </c>
      <c r="F220" s="68" t="s">
        <v>106</v>
      </c>
      <c r="G220" s="66">
        <f>SUM(G19:G218)</f>
        <v>0</v>
      </c>
      <c r="H220" s="67">
        <f>SUMPRODUCT($G19:$G218,H19:H218)</f>
        <v>0</v>
      </c>
      <c r="I220" s="68"/>
      <c r="J220" s="4"/>
      <c r="K220" s="67">
        <f>SUMPRODUCT($G19:$G218,K19:K218)</f>
        <v>0</v>
      </c>
      <c r="L220" s="69"/>
      <c r="M220" s="70"/>
      <c r="N220" s="67">
        <f>SUMPRODUCT($G19:$G218,N19:N218)</f>
        <v>0</v>
      </c>
      <c r="O220" s="71"/>
      <c r="P220" s="346"/>
      <c r="Q220" s="349"/>
      <c r="R220" s="67"/>
      <c r="S220" s="67"/>
      <c r="T220" s="67">
        <f>SUMPRODUCT($G19:$G218,T19:T218)</f>
        <v>0</v>
      </c>
      <c r="U220" s="72"/>
      <c r="V220" s="346"/>
      <c r="W220" s="352"/>
      <c r="X220" s="4"/>
      <c r="Y220" s="66"/>
      <c r="AC220" s="336" t="s">
        <v>177</v>
      </c>
      <c r="AD220" s="336"/>
      <c r="AE220" s="336"/>
      <c r="AF220" s="336"/>
      <c r="AG220" s="336"/>
      <c r="AH220" s="336"/>
      <c r="AI220" s="336"/>
      <c r="AJ220" s="60"/>
      <c r="AK220" s="157" t="e">
        <f>IF(AK219&gt;$AB$5, "DETENTION REQ","OK")</f>
        <v>#DIV/0!</v>
      </c>
      <c r="AL220" s="60"/>
      <c r="AO220" s="336" t="s">
        <v>177</v>
      </c>
      <c r="AP220" s="336"/>
      <c r="AQ220" s="336"/>
      <c r="AR220" s="336"/>
      <c r="AS220" s="336"/>
      <c r="AT220" s="336"/>
      <c r="AU220" s="336"/>
      <c r="AW220" s="157" t="e">
        <f>IF(AW219&gt;$AB$5, "DETENTION REQ","OK")</f>
        <v>#DIV/0!</v>
      </c>
    </row>
    <row r="221" spans="1:50" ht="16.5" thickBot="1" x14ac:dyDescent="0.3">
      <c r="A221" s="361" t="s">
        <v>166</v>
      </c>
      <c r="B221" s="362"/>
      <c r="C221" s="362"/>
      <c r="D221" s="362"/>
      <c r="E221" s="73" t="e">
        <f>(1-E220/$G220)</f>
        <v>#DIV/0!</v>
      </c>
      <c r="F221" s="74" t="s">
        <v>107</v>
      </c>
      <c r="G221" s="240"/>
      <c r="H221" s="73" t="e">
        <f>1-H220/$G220</f>
        <v>#DIV/0!</v>
      </c>
      <c r="I221" s="75" t="s">
        <v>107</v>
      </c>
      <c r="J221" s="76"/>
      <c r="K221" s="77" t="e">
        <f>1-K220/$G220</f>
        <v>#DIV/0!</v>
      </c>
      <c r="L221" s="75" t="s">
        <v>107</v>
      </c>
      <c r="M221" s="76"/>
      <c r="N221" s="78" t="e">
        <f>1-N220/$G220</f>
        <v>#DIV/0!</v>
      </c>
      <c r="O221" s="79"/>
      <c r="P221" s="347"/>
      <c r="Q221" s="350"/>
      <c r="R221" s="80" t="s">
        <v>107</v>
      </c>
      <c r="S221" s="73"/>
      <c r="T221" s="78" t="e">
        <f>1-T220/$G220</f>
        <v>#DIV/0!</v>
      </c>
      <c r="U221" s="81"/>
      <c r="V221" s="347"/>
      <c r="W221" s="353"/>
      <c r="X221" s="4"/>
      <c r="Y221" s="66"/>
      <c r="AC221" s="337"/>
      <c r="AD221" s="337"/>
      <c r="AE221" s="337"/>
      <c r="AF221" s="337"/>
      <c r="AG221" s="337"/>
      <c r="AH221" s="337"/>
      <c r="AI221" s="337"/>
      <c r="AO221" s="337"/>
      <c r="AP221" s="337"/>
      <c r="AQ221" s="337"/>
      <c r="AR221" s="337"/>
      <c r="AS221" s="337"/>
      <c r="AT221" s="337"/>
      <c r="AU221" s="337"/>
      <c r="AW221" s="223"/>
    </row>
    <row r="222" spans="1:50" ht="16.5" customHeight="1" thickTop="1" x14ac:dyDescent="0.2">
      <c r="M222" s="257"/>
      <c r="N222" s="256"/>
      <c r="T222" s="258" t="s">
        <v>178</v>
      </c>
      <c r="V222" s="1"/>
      <c r="W222" s="1"/>
      <c r="AC222" s="337"/>
      <c r="AD222" s="337"/>
      <c r="AE222" s="337"/>
      <c r="AF222" s="337"/>
      <c r="AG222" s="337"/>
      <c r="AH222" s="337"/>
      <c r="AI222" s="337"/>
      <c r="AO222" s="337"/>
      <c r="AP222" s="337"/>
      <c r="AQ222" s="337"/>
      <c r="AR222" s="337"/>
      <c r="AS222" s="337"/>
      <c r="AT222" s="337"/>
      <c r="AU222" s="337"/>
    </row>
    <row r="224" spans="1:50" x14ac:dyDescent="0.2">
      <c r="E224" s="83"/>
      <c r="H224" s="83"/>
      <c r="K224" s="83"/>
      <c r="O224" s="83"/>
      <c r="P224" s="83"/>
      <c r="Q224" s="83"/>
    </row>
    <row r="226" spans="1:50" x14ac:dyDescent="0.2">
      <c r="D226" s="84"/>
    </row>
    <row r="227" spans="1:50" x14ac:dyDescent="0.2">
      <c r="X227" s="40"/>
    </row>
    <row r="228" spans="1:50" ht="18" x14ac:dyDescent="0.25">
      <c r="A228" s="85"/>
      <c r="B228" s="85"/>
      <c r="C228" s="2"/>
      <c r="D228" s="2"/>
      <c r="E228" s="2"/>
      <c r="F228" s="2"/>
      <c r="G228" s="2"/>
      <c r="H228" s="2"/>
      <c r="I228" s="2"/>
      <c r="J228" s="2"/>
      <c r="K228" s="2"/>
      <c r="L228" s="2"/>
      <c r="M228" s="2"/>
      <c r="N228" s="2"/>
      <c r="O228" s="2"/>
      <c r="P228" s="2"/>
      <c r="Q228" s="2"/>
      <c r="R228" s="2"/>
      <c r="S228" s="2"/>
      <c r="T228" s="2"/>
      <c r="X228" s="40"/>
    </row>
    <row r="229" spans="1:50" s="1" customFormat="1" x14ac:dyDescent="0.2">
      <c r="A229" s="86"/>
      <c r="B229" s="86"/>
      <c r="C229" s="86"/>
      <c r="D229" s="86"/>
      <c r="E229" s="86"/>
      <c r="F229" s="87"/>
      <c r="G229" s="88"/>
      <c r="H229" s="89"/>
      <c r="I229" s="89"/>
      <c r="J229" s="89"/>
      <c r="K229" s="89"/>
      <c r="L229" s="90"/>
      <c r="M229" s="90"/>
      <c r="N229" s="90"/>
      <c r="O229" s="90"/>
      <c r="P229" s="90"/>
      <c r="Q229" s="90"/>
      <c r="R229" s="90"/>
      <c r="S229" s="2"/>
      <c r="T229" s="2"/>
      <c r="U229"/>
      <c r="V229"/>
      <c r="W229"/>
      <c r="X229" s="40"/>
      <c r="AB229"/>
      <c r="AC229"/>
      <c r="AD229"/>
      <c r="AE229"/>
      <c r="AF229"/>
      <c r="AG229"/>
      <c r="AH229"/>
      <c r="AI229"/>
      <c r="AJ229"/>
      <c r="AK229"/>
      <c r="AL229"/>
      <c r="AM229"/>
      <c r="AN229"/>
      <c r="AO229"/>
      <c r="AP229"/>
      <c r="AQ229"/>
      <c r="AR229"/>
      <c r="AS229"/>
      <c r="AT229"/>
      <c r="AU229"/>
      <c r="AV229"/>
      <c r="AW229"/>
      <c r="AX229"/>
    </row>
    <row r="230" spans="1:50" s="1" customFormat="1" x14ac:dyDescent="0.2">
      <c r="A230" s="46"/>
      <c r="B230" s="46"/>
      <c r="C230" s="239"/>
      <c r="D230" s="239"/>
      <c r="E230" s="239"/>
      <c r="F230" s="91"/>
      <c r="G230" s="92"/>
      <c r="H230" s="239"/>
      <c r="I230" s="239"/>
      <c r="J230" s="239"/>
      <c r="K230" s="92"/>
      <c r="L230" s="239"/>
      <c r="M230" s="239"/>
      <c r="N230" s="239"/>
      <c r="O230" s="239"/>
      <c r="P230" s="239"/>
      <c r="Q230" s="239"/>
      <c r="R230" s="92"/>
      <c r="S230" s="2"/>
      <c r="T230" s="2"/>
      <c r="U230"/>
      <c r="V230"/>
      <c r="W230"/>
      <c r="X230" s="4"/>
      <c r="AB230"/>
      <c r="AC230"/>
      <c r="AD230"/>
      <c r="AE230"/>
      <c r="AF230"/>
      <c r="AG230"/>
      <c r="AH230"/>
      <c r="AI230"/>
      <c r="AJ230"/>
      <c r="AK230"/>
      <c r="AL230"/>
      <c r="AM230"/>
      <c r="AN230"/>
      <c r="AO230"/>
      <c r="AP230"/>
      <c r="AQ230"/>
      <c r="AR230"/>
      <c r="AS230"/>
      <c r="AT230"/>
      <c r="AU230"/>
      <c r="AV230"/>
      <c r="AW230"/>
      <c r="AX230"/>
    </row>
    <row r="231" spans="1:50" s="1" customFormat="1" x14ac:dyDescent="0.2">
      <c r="A231" s="46"/>
      <c r="B231" s="46"/>
      <c r="C231" s="239"/>
      <c r="D231" s="239"/>
      <c r="E231" s="239"/>
      <c r="F231" s="91"/>
      <c r="G231" s="92"/>
      <c r="H231" s="239"/>
      <c r="I231" s="239"/>
      <c r="J231" s="239"/>
      <c r="K231" s="92"/>
      <c r="L231" s="239"/>
      <c r="M231" s="239"/>
      <c r="N231" s="239"/>
      <c r="O231" s="239"/>
      <c r="P231" s="239"/>
      <c r="Q231" s="239"/>
      <c r="R231" s="92"/>
      <c r="S231" s="2"/>
      <c r="T231" s="2"/>
      <c r="U231"/>
      <c r="V231"/>
      <c r="W231"/>
      <c r="X231"/>
      <c r="AB231"/>
      <c r="AC231"/>
      <c r="AD231"/>
      <c r="AE231"/>
      <c r="AF231"/>
      <c r="AG231"/>
      <c r="AH231"/>
      <c r="AI231"/>
      <c r="AJ231"/>
      <c r="AK231"/>
      <c r="AL231"/>
      <c r="AM231"/>
      <c r="AN231"/>
      <c r="AO231"/>
      <c r="AP231"/>
      <c r="AQ231"/>
      <c r="AR231"/>
      <c r="AS231"/>
      <c r="AT231"/>
      <c r="AU231"/>
      <c r="AV231"/>
      <c r="AW231"/>
      <c r="AX231"/>
    </row>
    <row r="232" spans="1:50" s="1" customFormat="1" x14ac:dyDescent="0.2">
      <c r="A232" s="46"/>
      <c r="B232" s="46"/>
      <c r="C232" s="239"/>
      <c r="D232" s="239"/>
      <c r="E232" s="239"/>
      <c r="F232" s="91"/>
      <c r="G232" s="92"/>
      <c r="H232" s="239"/>
      <c r="I232" s="239"/>
      <c r="J232" s="239"/>
      <c r="K232" s="92"/>
      <c r="L232" s="239"/>
      <c r="M232" s="239"/>
      <c r="N232" s="239"/>
      <c r="O232" s="239"/>
      <c r="P232" s="239"/>
      <c r="Q232" s="239"/>
      <c r="R232" s="92"/>
      <c r="S232" s="2"/>
      <c r="T232" s="2"/>
      <c r="U232"/>
      <c r="V232"/>
      <c r="W232"/>
      <c r="X232"/>
      <c r="AB232"/>
      <c r="AC232"/>
      <c r="AD232"/>
      <c r="AE232"/>
      <c r="AF232"/>
      <c r="AG232"/>
      <c r="AH232"/>
      <c r="AI232"/>
      <c r="AJ232"/>
      <c r="AK232"/>
      <c r="AL232"/>
      <c r="AM232"/>
      <c r="AN232"/>
      <c r="AO232"/>
      <c r="AP232"/>
      <c r="AQ232"/>
      <c r="AR232"/>
      <c r="AS232"/>
      <c r="AT232"/>
      <c r="AU232"/>
      <c r="AV232"/>
      <c r="AW232"/>
      <c r="AX232"/>
    </row>
    <row r="233" spans="1:50" s="1" customFormat="1" x14ac:dyDescent="0.2">
      <c r="A233" s="46"/>
      <c r="B233" s="46"/>
      <c r="C233" s="239"/>
      <c r="D233" s="239"/>
      <c r="E233" s="239"/>
      <c r="F233" s="91"/>
      <c r="G233" s="92"/>
      <c r="H233" s="239"/>
      <c r="I233" s="239"/>
      <c r="J233" s="239"/>
      <c r="K233" s="92"/>
      <c r="L233" s="239"/>
      <c r="M233" s="239"/>
      <c r="N233" s="239"/>
      <c r="O233" s="239"/>
      <c r="P233" s="239"/>
      <c r="Q233" s="239"/>
      <c r="R233" s="92"/>
      <c r="S233" s="2"/>
      <c r="T233" s="2"/>
      <c r="U233"/>
      <c r="V233"/>
      <c r="W233"/>
      <c r="X233"/>
      <c r="AB233"/>
      <c r="AC233"/>
      <c r="AD233"/>
      <c r="AE233"/>
      <c r="AF233"/>
      <c r="AG233"/>
      <c r="AH233"/>
      <c r="AI233"/>
      <c r="AJ233"/>
      <c r="AK233"/>
      <c r="AL233"/>
      <c r="AM233"/>
      <c r="AN233"/>
      <c r="AO233"/>
      <c r="AP233"/>
      <c r="AQ233"/>
      <c r="AR233"/>
      <c r="AS233"/>
      <c r="AT233"/>
      <c r="AU233"/>
      <c r="AV233"/>
      <c r="AW233"/>
      <c r="AX233"/>
    </row>
    <row r="234" spans="1:50" s="1" customFormat="1" x14ac:dyDescent="0.2">
      <c r="A234" s="46"/>
      <c r="B234" s="46"/>
      <c r="C234" s="239"/>
      <c r="D234" s="239"/>
      <c r="E234" s="239"/>
      <c r="F234" s="91"/>
      <c r="G234" s="92"/>
      <c r="H234" s="239"/>
      <c r="I234" s="239"/>
      <c r="J234" s="239"/>
      <c r="K234" s="92"/>
      <c r="L234" s="239"/>
      <c r="M234" s="239"/>
      <c r="N234" s="239"/>
      <c r="O234" s="239"/>
      <c r="P234" s="239"/>
      <c r="Q234" s="239"/>
      <c r="R234" s="92"/>
      <c r="S234" s="2"/>
      <c r="T234" s="2"/>
      <c r="U234"/>
      <c r="V234"/>
      <c r="W234"/>
      <c r="X234"/>
      <c r="AB234"/>
      <c r="AC234"/>
      <c r="AD234"/>
      <c r="AE234"/>
      <c r="AF234"/>
      <c r="AG234"/>
      <c r="AH234"/>
      <c r="AI234"/>
      <c r="AJ234"/>
      <c r="AK234"/>
      <c r="AL234"/>
      <c r="AM234"/>
      <c r="AN234"/>
      <c r="AO234"/>
      <c r="AP234"/>
      <c r="AQ234"/>
      <c r="AR234"/>
      <c r="AS234"/>
      <c r="AT234"/>
      <c r="AU234"/>
      <c r="AV234"/>
      <c r="AW234"/>
      <c r="AX234"/>
    </row>
    <row r="235" spans="1:50" s="1" customFormat="1" x14ac:dyDescent="0.2">
      <c r="A235" s="46"/>
      <c r="B235" s="46"/>
      <c r="C235" s="239"/>
      <c r="D235" s="239"/>
      <c r="E235" s="239"/>
      <c r="F235" s="91"/>
      <c r="G235" s="92"/>
      <c r="H235" s="239"/>
      <c r="I235" s="239"/>
      <c r="J235" s="239"/>
      <c r="K235" s="92"/>
      <c r="L235" s="239"/>
      <c r="M235" s="239"/>
      <c r="N235" s="239"/>
      <c r="O235" s="239"/>
      <c r="P235" s="239"/>
      <c r="Q235" s="239"/>
      <c r="R235" s="92"/>
      <c r="S235" s="2"/>
      <c r="T235" s="2"/>
      <c r="U235"/>
      <c r="V235"/>
      <c r="W235"/>
      <c r="X235"/>
      <c r="AB235"/>
      <c r="AC235"/>
      <c r="AD235"/>
      <c r="AE235"/>
      <c r="AF235"/>
      <c r="AG235"/>
      <c r="AH235"/>
      <c r="AI235"/>
      <c r="AJ235"/>
      <c r="AK235"/>
      <c r="AL235"/>
      <c r="AM235"/>
      <c r="AN235"/>
      <c r="AO235"/>
      <c r="AP235"/>
      <c r="AQ235"/>
      <c r="AR235"/>
      <c r="AS235"/>
      <c r="AT235"/>
      <c r="AU235"/>
      <c r="AV235"/>
      <c r="AW235"/>
      <c r="AX235"/>
    </row>
    <row r="236" spans="1:50" s="1" customFormat="1" x14ac:dyDescent="0.2">
      <c r="A236" s="46"/>
      <c r="B236" s="46"/>
      <c r="C236" s="239"/>
      <c r="D236" s="239"/>
      <c r="E236" s="239"/>
      <c r="F236" s="91"/>
      <c r="G236" s="92"/>
      <c r="H236" s="239"/>
      <c r="I236" s="239"/>
      <c r="J236" s="239"/>
      <c r="K236" s="92"/>
      <c r="L236" s="239"/>
      <c r="M236" s="239"/>
      <c r="N236" s="239"/>
      <c r="O236" s="239"/>
      <c r="P236" s="239"/>
      <c r="Q236" s="239"/>
      <c r="R236" s="92"/>
      <c r="S236" s="2"/>
      <c r="T236" s="2"/>
      <c r="U236"/>
      <c r="V236"/>
      <c r="W236"/>
      <c r="X236"/>
      <c r="AB236"/>
      <c r="AC236"/>
      <c r="AD236"/>
      <c r="AE236"/>
      <c r="AF236"/>
      <c r="AG236"/>
      <c r="AH236"/>
      <c r="AI236"/>
      <c r="AJ236"/>
      <c r="AK236"/>
      <c r="AL236"/>
      <c r="AM236"/>
      <c r="AN236"/>
      <c r="AO236"/>
      <c r="AP236"/>
      <c r="AQ236"/>
      <c r="AR236"/>
      <c r="AS236"/>
      <c r="AT236"/>
      <c r="AU236"/>
      <c r="AV236"/>
      <c r="AW236"/>
      <c r="AX236"/>
    </row>
    <row r="237" spans="1:50" s="1" customFormat="1" x14ac:dyDescent="0.2">
      <c r="A237" s="46"/>
      <c r="B237" s="46"/>
      <c r="C237" s="239"/>
      <c r="D237" s="239"/>
      <c r="E237" s="239"/>
      <c r="F237" s="91"/>
      <c r="G237" s="92"/>
      <c r="H237" s="239"/>
      <c r="I237" s="239"/>
      <c r="J237" s="239"/>
      <c r="K237" s="92"/>
      <c r="L237" s="239"/>
      <c r="M237" s="239"/>
      <c r="N237" s="239"/>
      <c r="O237" s="239"/>
      <c r="P237" s="239"/>
      <c r="Q237" s="239"/>
      <c r="R237" s="92"/>
      <c r="S237" s="2"/>
      <c r="T237" s="2"/>
      <c r="U237"/>
      <c r="V237"/>
      <c r="W237"/>
      <c r="X237"/>
      <c r="AB237"/>
      <c r="AC237"/>
      <c r="AD237"/>
      <c r="AE237"/>
      <c r="AF237"/>
      <c r="AG237"/>
      <c r="AH237"/>
      <c r="AI237"/>
      <c r="AJ237"/>
      <c r="AK237"/>
      <c r="AL237"/>
      <c r="AM237"/>
      <c r="AN237"/>
      <c r="AO237"/>
      <c r="AP237"/>
      <c r="AQ237"/>
      <c r="AR237"/>
      <c r="AS237"/>
      <c r="AT237"/>
      <c r="AU237"/>
      <c r="AV237"/>
      <c r="AW237"/>
      <c r="AX237"/>
    </row>
    <row r="238" spans="1:50" s="1" customFormat="1" x14ac:dyDescent="0.2">
      <c r="A238" s="46"/>
      <c r="B238" s="46"/>
      <c r="C238" s="239"/>
      <c r="D238" s="239"/>
      <c r="E238" s="239"/>
      <c r="F238" s="91"/>
      <c r="G238" s="92"/>
      <c r="H238" s="239"/>
      <c r="I238" s="239"/>
      <c r="J238" s="239"/>
      <c r="K238" s="92"/>
      <c r="L238" s="239"/>
      <c r="M238" s="239"/>
      <c r="N238" s="239"/>
      <c r="O238" s="239"/>
      <c r="P238" s="239"/>
      <c r="Q238" s="239"/>
      <c r="R238" s="92"/>
      <c r="S238" s="2"/>
      <c r="T238" s="2"/>
      <c r="U238"/>
      <c r="V238"/>
      <c r="W238"/>
      <c r="X238"/>
      <c r="AB238"/>
      <c r="AC238"/>
      <c r="AD238"/>
      <c r="AE238"/>
      <c r="AF238"/>
      <c r="AG238"/>
      <c r="AH238"/>
      <c r="AI238"/>
      <c r="AJ238"/>
      <c r="AK238"/>
      <c r="AL238"/>
      <c r="AM238"/>
      <c r="AN238"/>
      <c r="AO238"/>
      <c r="AP238"/>
      <c r="AQ238"/>
      <c r="AR238"/>
      <c r="AS238"/>
      <c r="AT238"/>
      <c r="AU238"/>
      <c r="AV238"/>
      <c r="AW238"/>
      <c r="AX238"/>
    </row>
    <row r="239" spans="1:50" s="1" customFormat="1" x14ac:dyDescent="0.2">
      <c r="A239" s="46"/>
      <c r="B239" s="46"/>
      <c r="C239" s="239"/>
      <c r="D239" s="239"/>
      <c r="E239" s="239"/>
      <c r="F239" s="91"/>
      <c r="G239" s="92"/>
      <c r="H239" s="239"/>
      <c r="I239" s="239"/>
      <c r="J239" s="239"/>
      <c r="K239" s="92"/>
      <c r="L239" s="239"/>
      <c r="M239" s="239"/>
      <c r="N239" s="239"/>
      <c r="O239" s="239"/>
      <c r="P239" s="239"/>
      <c r="Q239" s="239"/>
      <c r="R239" s="92"/>
      <c r="S239" s="2"/>
      <c r="T239" s="2"/>
      <c r="U239"/>
      <c r="V239"/>
      <c r="W239"/>
      <c r="X239"/>
      <c r="AB239"/>
      <c r="AC239"/>
      <c r="AD239"/>
      <c r="AE239"/>
      <c r="AF239"/>
      <c r="AG239"/>
      <c r="AH239"/>
      <c r="AI239"/>
      <c r="AJ239"/>
      <c r="AK239"/>
      <c r="AL239"/>
      <c r="AM239"/>
      <c r="AN239"/>
      <c r="AO239"/>
      <c r="AP239"/>
      <c r="AQ239"/>
      <c r="AR239"/>
      <c r="AS239"/>
      <c r="AT239"/>
      <c r="AU239"/>
      <c r="AV239"/>
      <c r="AW239"/>
      <c r="AX239"/>
    </row>
    <row r="240" spans="1:50" s="1" customFormat="1" x14ac:dyDescent="0.2">
      <c r="A240" s="46"/>
      <c r="B240" s="46"/>
      <c r="C240" s="239"/>
      <c r="D240" s="239"/>
      <c r="E240" s="239"/>
      <c r="F240" s="91"/>
      <c r="G240" s="92"/>
      <c r="H240" s="239"/>
      <c r="I240" s="239"/>
      <c r="J240" s="239"/>
      <c r="K240" s="92"/>
      <c r="L240" s="239"/>
      <c r="M240" s="239"/>
      <c r="N240" s="239"/>
      <c r="O240" s="239"/>
      <c r="P240" s="239"/>
      <c r="Q240" s="239"/>
      <c r="R240" s="92"/>
      <c r="S240" s="2"/>
      <c r="T240" s="2"/>
      <c r="U240"/>
      <c r="V240"/>
      <c r="W240"/>
      <c r="X240"/>
      <c r="AB240"/>
      <c r="AC240"/>
      <c r="AD240"/>
      <c r="AE240"/>
      <c r="AF240"/>
      <c r="AG240"/>
      <c r="AH240"/>
      <c r="AI240"/>
      <c r="AJ240"/>
      <c r="AK240"/>
      <c r="AL240"/>
      <c r="AM240"/>
      <c r="AN240"/>
      <c r="AO240"/>
      <c r="AP240"/>
      <c r="AQ240"/>
      <c r="AR240"/>
      <c r="AS240"/>
      <c r="AT240"/>
      <c r="AU240"/>
      <c r="AV240"/>
      <c r="AW240"/>
      <c r="AX240"/>
    </row>
    <row r="241" spans="1:50" s="1" customFormat="1" x14ac:dyDescent="0.2">
      <c r="A241" s="46"/>
      <c r="B241" s="46"/>
      <c r="C241" s="239"/>
      <c r="D241" s="239"/>
      <c r="E241" s="239"/>
      <c r="F241" s="91"/>
      <c r="G241" s="92"/>
      <c r="H241" s="239"/>
      <c r="I241" s="239"/>
      <c r="J241" s="239"/>
      <c r="K241" s="92"/>
      <c r="L241" s="239"/>
      <c r="M241" s="239"/>
      <c r="N241" s="239"/>
      <c r="O241" s="239"/>
      <c r="P241" s="239"/>
      <c r="Q241" s="239"/>
      <c r="R241" s="92"/>
      <c r="S241" s="2"/>
      <c r="T241" s="2"/>
      <c r="U241"/>
      <c r="V241"/>
      <c r="W241"/>
      <c r="X241"/>
      <c r="AB241"/>
      <c r="AC241"/>
      <c r="AD241"/>
      <c r="AE241"/>
      <c r="AF241"/>
      <c r="AG241"/>
      <c r="AH241"/>
      <c r="AI241"/>
      <c r="AJ241"/>
      <c r="AK241"/>
      <c r="AL241"/>
      <c r="AM241"/>
      <c r="AN241"/>
      <c r="AO241"/>
      <c r="AP241"/>
      <c r="AQ241"/>
      <c r="AR241"/>
      <c r="AS241"/>
      <c r="AT241"/>
      <c r="AU241"/>
      <c r="AV241"/>
      <c r="AW241"/>
      <c r="AX241"/>
    </row>
    <row r="242" spans="1:50" s="1" customFormat="1" x14ac:dyDescent="0.2">
      <c r="A242" s="46"/>
      <c r="B242" s="46"/>
      <c r="C242" s="239"/>
      <c r="D242" s="239"/>
      <c r="E242" s="239"/>
      <c r="F242" s="91"/>
      <c r="G242" s="92"/>
      <c r="H242" s="239"/>
      <c r="I242" s="239"/>
      <c r="J242" s="239"/>
      <c r="K242" s="92"/>
      <c r="L242" s="239"/>
      <c r="M242" s="239"/>
      <c r="N242" s="239"/>
      <c r="O242" s="239"/>
      <c r="P242" s="239"/>
      <c r="Q242" s="239"/>
      <c r="R242" s="92"/>
      <c r="S242" s="2"/>
      <c r="T242" s="2"/>
      <c r="U242"/>
      <c r="V242"/>
      <c r="W242"/>
      <c r="X242"/>
      <c r="AB242"/>
      <c r="AC242"/>
      <c r="AD242"/>
      <c r="AE242"/>
      <c r="AF242"/>
      <c r="AG242"/>
      <c r="AH242"/>
      <c r="AI242"/>
      <c r="AJ242"/>
      <c r="AK242"/>
      <c r="AL242"/>
      <c r="AM242"/>
      <c r="AN242"/>
      <c r="AO242"/>
      <c r="AP242"/>
      <c r="AQ242"/>
      <c r="AR242"/>
      <c r="AS242"/>
      <c r="AT242"/>
      <c r="AU242"/>
      <c r="AV242"/>
      <c r="AW242"/>
      <c r="AX242"/>
    </row>
    <row r="243" spans="1:50" s="1" customFormat="1" x14ac:dyDescent="0.2">
      <c r="A243" s="46"/>
      <c r="B243" s="46"/>
      <c r="C243" s="239"/>
      <c r="D243" s="239"/>
      <c r="E243" s="239"/>
      <c r="F243" s="91"/>
      <c r="G243" s="92"/>
      <c r="H243" s="239"/>
      <c r="I243" s="239"/>
      <c r="J243" s="239"/>
      <c r="K243" s="92"/>
      <c r="L243" s="239"/>
      <c r="M243" s="239"/>
      <c r="N243" s="239"/>
      <c r="O243" s="239"/>
      <c r="P243" s="239"/>
      <c r="Q243" s="239"/>
      <c r="R243" s="92"/>
      <c r="S243" s="2"/>
      <c r="T243" s="2"/>
      <c r="U243"/>
      <c r="V243"/>
      <c r="W243"/>
      <c r="X243"/>
      <c r="AB243"/>
      <c r="AC243"/>
      <c r="AD243"/>
      <c r="AE243"/>
      <c r="AF243"/>
      <c r="AG243"/>
      <c r="AH243"/>
      <c r="AI243"/>
      <c r="AJ243"/>
      <c r="AK243"/>
      <c r="AL243"/>
      <c r="AM243"/>
      <c r="AN243"/>
      <c r="AO243"/>
      <c r="AP243"/>
      <c r="AQ243"/>
      <c r="AR243"/>
      <c r="AS243"/>
      <c r="AT243"/>
      <c r="AU243"/>
      <c r="AV243"/>
      <c r="AW243"/>
      <c r="AX243"/>
    </row>
    <row r="244" spans="1:50" s="1" customFormat="1" x14ac:dyDescent="0.2">
      <c r="A244" s="46"/>
      <c r="B244" s="46"/>
      <c r="C244" s="239"/>
      <c r="D244" s="239"/>
      <c r="E244" s="239"/>
      <c r="F244" s="91"/>
      <c r="G244" s="92"/>
      <c r="H244" s="239"/>
      <c r="I244" s="239"/>
      <c r="J244" s="239"/>
      <c r="K244" s="92"/>
      <c r="L244" s="239"/>
      <c r="M244" s="239"/>
      <c r="N244" s="239"/>
      <c r="O244" s="239"/>
      <c r="P244" s="239"/>
      <c r="Q244" s="239"/>
      <c r="R244" s="92"/>
      <c r="S244" s="2"/>
      <c r="T244" s="2"/>
      <c r="U244"/>
      <c r="V244"/>
      <c r="W244"/>
      <c r="X244"/>
      <c r="AB244"/>
      <c r="AC244"/>
      <c r="AD244"/>
      <c r="AE244"/>
      <c r="AF244"/>
      <c r="AG244"/>
      <c r="AH244"/>
      <c r="AI244"/>
      <c r="AJ244"/>
      <c r="AK244"/>
      <c r="AL244"/>
      <c r="AM244"/>
      <c r="AN244"/>
      <c r="AO244"/>
      <c r="AP244"/>
      <c r="AQ244"/>
      <c r="AR244"/>
      <c r="AS244"/>
      <c r="AT244"/>
      <c r="AU244"/>
      <c r="AV244"/>
      <c r="AW244"/>
      <c r="AX244"/>
    </row>
    <row r="245" spans="1:50" x14ac:dyDescent="0.2">
      <c r="A245" s="46"/>
      <c r="B245" s="46"/>
      <c r="C245" s="239"/>
      <c r="D245" s="239"/>
      <c r="E245" s="239"/>
      <c r="F245" s="91"/>
      <c r="G245" s="92"/>
      <c r="H245" s="239"/>
      <c r="I245" s="239"/>
      <c r="J245" s="239"/>
      <c r="K245" s="92"/>
      <c r="L245" s="239"/>
      <c r="M245" s="239"/>
      <c r="N245" s="239"/>
      <c r="O245" s="239"/>
      <c r="P245" s="239"/>
      <c r="Q245" s="239"/>
      <c r="R245" s="92"/>
      <c r="S245" s="2"/>
      <c r="T245" s="2"/>
    </row>
    <row r="246" spans="1:50" x14ac:dyDescent="0.2">
      <c r="A246" s="46"/>
      <c r="B246" s="46"/>
      <c r="C246" s="239"/>
      <c r="D246" s="239"/>
      <c r="E246" s="239"/>
      <c r="F246" s="91"/>
      <c r="G246" s="92"/>
      <c r="H246" s="239"/>
      <c r="I246" s="239"/>
      <c r="J246" s="239"/>
      <c r="K246" s="92"/>
      <c r="L246" s="239"/>
      <c r="M246" s="239"/>
      <c r="N246" s="239"/>
      <c r="O246" s="239"/>
      <c r="P246" s="239"/>
      <c r="Q246" s="239"/>
      <c r="R246" s="92"/>
      <c r="S246" s="2"/>
      <c r="T246" s="2"/>
    </row>
    <row r="247" spans="1:50" x14ac:dyDescent="0.2">
      <c r="A247" s="46"/>
      <c r="B247" s="46"/>
      <c r="C247" s="239"/>
      <c r="D247" s="239"/>
      <c r="E247" s="239"/>
      <c r="F247" s="91"/>
      <c r="G247" s="92"/>
      <c r="H247" s="239"/>
      <c r="I247" s="239"/>
      <c r="J247" s="239"/>
      <c r="K247" s="92"/>
      <c r="L247" s="239"/>
      <c r="M247" s="239"/>
      <c r="N247" s="239"/>
      <c r="O247" s="239"/>
      <c r="P247" s="239"/>
      <c r="Q247" s="239"/>
      <c r="R247" s="92"/>
      <c r="S247" s="2"/>
      <c r="T247" s="2"/>
    </row>
    <row r="248" spans="1:50" x14ac:dyDescent="0.2">
      <c r="A248" s="46"/>
      <c r="B248" s="46"/>
      <c r="C248" s="239"/>
      <c r="D248" s="239"/>
      <c r="E248" s="239"/>
      <c r="F248" s="91"/>
      <c r="G248" s="92"/>
      <c r="H248" s="239"/>
      <c r="I248" s="239"/>
      <c r="J248" s="239"/>
      <c r="K248" s="92"/>
      <c r="L248" s="239"/>
      <c r="M248" s="239"/>
      <c r="N248" s="239"/>
      <c r="O248" s="239"/>
      <c r="P248" s="239"/>
      <c r="Q248" s="239"/>
      <c r="R248" s="92"/>
      <c r="S248" s="2"/>
      <c r="T248" s="2"/>
    </row>
    <row r="249" spans="1:50" x14ac:dyDescent="0.2">
      <c r="A249" s="46"/>
      <c r="B249" s="46"/>
      <c r="C249" s="239"/>
      <c r="D249" s="239"/>
      <c r="E249" s="239"/>
      <c r="F249" s="91"/>
      <c r="G249" s="92"/>
      <c r="H249" s="239"/>
      <c r="I249" s="239"/>
      <c r="J249" s="239"/>
      <c r="K249" s="92"/>
      <c r="L249" s="239"/>
      <c r="M249" s="239"/>
      <c r="N249" s="239"/>
      <c r="O249" s="239"/>
      <c r="P249" s="239"/>
      <c r="Q249" s="239"/>
      <c r="R249" s="92"/>
      <c r="S249" s="2"/>
      <c r="T249" s="2"/>
    </row>
    <row r="250" spans="1:50" x14ac:dyDescent="0.2">
      <c r="A250" s="2"/>
      <c r="B250" s="2"/>
      <c r="C250" s="46"/>
      <c r="D250" s="46"/>
      <c r="E250" s="93"/>
      <c r="F250" s="94"/>
      <c r="G250" s="95"/>
      <c r="H250" s="46"/>
      <c r="I250" s="93"/>
      <c r="J250" s="94"/>
      <c r="K250" s="95"/>
      <c r="L250" s="46"/>
      <c r="M250" s="93"/>
      <c r="N250" s="94"/>
      <c r="O250" s="94"/>
      <c r="P250" s="94"/>
      <c r="Q250" s="94"/>
      <c r="R250" s="95"/>
      <c r="S250" s="2"/>
      <c r="T250" s="2"/>
    </row>
    <row r="251" spans="1:50" x14ac:dyDescent="0.2">
      <c r="A251" s="2"/>
      <c r="B251" s="2"/>
      <c r="C251" s="2"/>
      <c r="D251" s="46"/>
      <c r="E251" s="46"/>
      <c r="F251" s="96"/>
      <c r="G251" s="96"/>
      <c r="H251" s="97"/>
      <c r="I251" s="98"/>
      <c r="J251" s="99"/>
      <c r="K251" s="99"/>
      <c r="L251" s="97"/>
      <c r="M251" s="98"/>
      <c r="N251" s="99"/>
      <c r="O251" s="99"/>
      <c r="P251" s="99"/>
      <c r="Q251" s="99"/>
      <c r="R251" s="99"/>
      <c r="S251" s="2"/>
      <c r="T251" s="2"/>
    </row>
    <row r="252" spans="1:50" x14ac:dyDescent="0.2">
      <c r="A252" s="360"/>
      <c r="B252" s="360"/>
      <c r="C252" s="360"/>
      <c r="D252" s="360"/>
      <c r="E252" s="100"/>
      <c r="F252" s="101"/>
      <c r="G252" s="102"/>
      <c r="H252" s="46"/>
      <c r="I252" s="100"/>
      <c r="J252" s="2"/>
      <c r="K252" s="102"/>
      <c r="L252" s="46"/>
      <c r="M252" s="100"/>
      <c r="N252" s="2"/>
      <c r="O252" s="2"/>
      <c r="P252" s="2"/>
      <c r="Q252" s="2"/>
      <c r="R252" s="100"/>
      <c r="S252" s="2"/>
      <c r="T252" s="2"/>
    </row>
    <row r="253" spans="1:50" x14ac:dyDescent="0.2">
      <c r="A253" s="2"/>
      <c r="B253" s="2"/>
      <c r="C253" s="2"/>
      <c r="D253" s="2"/>
      <c r="E253" s="2"/>
      <c r="F253" s="2"/>
      <c r="G253" s="2"/>
      <c r="H253" s="2"/>
      <c r="I253" s="2"/>
      <c r="J253" s="2"/>
      <c r="K253" s="2"/>
      <c r="L253" s="2"/>
      <c r="M253" s="2"/>
      <c r="N253" s="2"/>
      <c r="O253" s="2"/>
      <c r="P253" s="2"/>
      <c r="Q253" s="2"/>
      <c r="R253" s="2"/>
      <c r="S253" s="2"/>
      <c r="T253" s="2"/>
    </row>
    <row r="254" spans="1:50" x14ac:dyDescent="0.2">
      <c r="A254" s="2"/>
      <c r="B254" s="2"/>
      <c r="C254" s="2"/>
      <c r="D254" s="2"/>
      <c r="E254" s="2"/>
      <c r="F254" s="2"/>
      <c r="G254" s="2"/>
      <c r="H254" s="2"/>
      <c r="I254" s="2"/>
      <c r="J254" s="2"/>
      <c r="K254" s="2"/>
      <c r="L254" s="2"/>
      <c r="M254" s="2"/>
      <c r="N254" s="2"/>
      <c r="O254" s="2"/>
      <c r="P254" s="2"/>
      <c r="Q254" s="2"/>
      <c r="R254" s="2"/>
      <c r="S254" s="2"/>
      <c r="T254" s="2"/>
    </row>
    <row r="292" spans="5:5" x14ac:dyDescent="0.2">
      <c r="E292" s="83"/>
    </row>
  </sheetData>
  <sheetProtection algorithmName="SHA-512" hashValue="ARTYeGGSC3MlopMhu+vekPGp58z+bmphfE3526nkDmIHmDtLS1pMIgwEqeqCHuA759K41NljvOSGqKqmbts3Eg==" saltValue="nM/uVb11pGQ7rvB1kqzNRQ==" spinCount="100000" sheet="1" formatCells="0" formatColumns="0" formatRows="0"/>
  <protectedRanges>
    <protectedRange sqref="U19:U218 R19:R218" name="Series"/>
    <protectedRange password="CB85" sqref="C19:D218 F19:F218" name="Step 1_2"/>
    <protectedRange password="CB85" sqref="I19:I218" name="Step 3"/>
    <protectedRange password="CB85" sqref="L19:L218" name="Step 4"/>
  </protectedRanges>
  <dataConsolidate/>
  <mergeCells count="45">
    <mergeCell ref="A3:D3"/>
    <mergeCell ref="E3:I3"/>
    <mergeCell ref="AO220:AU222"/>
    <mergeCell ref="AL1:AT1"/>
    <mergeCell ref="A2:D2"/>
    <mergeCell ref="E2:I2"/>
    <mergeCell ref="AA2:AE2"/>
    <mergeCell ref="AF2:AJ2"/>
    <mergeCell ref="A1:D1"/>
    <mergeCell ref="E1:I1"/>
    <mergeCell ref="AA1:AE1"/>
    <mergeCell ref="AF1:AJ1"/>
    <mergeCell ref="K1:R1"/>
    <mergeCell ref="V17:W17"/>
    <mergeCell ref="AA7:AB7"/>
    <mergeCell ref="A10:C10"/>
    <mergeCell ref="E10:F10"/>
    <mergeCell ref="A11:C11"/>
    <mergeCell ref="A252:D252"/>
    <mergeCell ref="A221:D221"/>
    <mergeCell ref="F17:H17"/>
    <mergeCell ref="AC220:AI222"/>
    <mergeCell ref="A15:E16"/>
    <mergeCell ref="F15:H16"/>
    <mergeCell ref="I15:K16"/>
    <mergeCell ref="L15:N16"/>
    <mergeCell ref="P219:P221"/>
    <mergeCell ref="Q219:Q221"/>
    <mergeCell ref="V219:V221"/>
    <mergeCell ref="W219:W221"/>
    <mergeCell ref="P17:Q17"/>
    <mergeCell ref="R17:T17"/>
    <mergeCell ref="AR17:AX17"/>
    <mergeCell ref="U15:W16"/>
    <mergeCell ref="AB16:AL16"/>
    <mergeCell ref="AN16:AX16"/>
    <mergeCell ref="A17:E17"/>
    <mergeCell ref="O15:Q16"/>
    <mergeCell ref="R15:T16"/>
    <mergeCell ref="X17:Y17"/>
    <mergeCell ref="AB17:AE17"/>
    <mergeCell ref="AF17:AL17"/>
    <mergeCell ref="AN17:AQ17"/>
    <mergeCell ref="I17:K17"/>
    <mergeCell ref="L17:N17"/>
  </mergeCells>
  <conditionalFormatting sqref="E252 H252:I252 L252:M252 R252 M221:N221 J221:K221 H221 E221 S221:T221">
    <cfRule type="cellIs" dxfId="14" priority="162" stopIfTrue="1" operator="greaterThanOrEqual">
      <formula>$E$7</formula>
    </cfRule>
  </conditionalFormatting>
  <conditionalFormatting sqref="L19:L218">
    <cfRule type="expression" dxfId="13" priority="3" stopIfTrue="1">
      <formula>AND($L19="P2",$F19&lt;&gt;"P1",$F19&lt;&gt;"P2",$F19&lt;&gt;"G1",$F19&lt;&gt;"G2",$F19&lt;&gt;"G3",$F19&lt;&gt;"G4")</formula>
    </cfRule>
    <cfRule type="expression" dxfId="12" priority="5" stopIfTrue="1">
      <formula>AND($L19="GR4",$F19&lt;&gt;"G4")</formula>
    </cfRule>
    <cfRule type="expression" dxfId="11" priority="6" stopIfTrue="1">
      <formula>AND($L19="GR3",$F19&lt;&gt;"G3")</formula>
    </cfRule>
    <cfRule type="expression" dxfId="10" priority="7" stopIfTrue="1">
      <formula>AND($L19="GR2",$F19&lt;&gt;"G2")</formula>
    </cfRule>
    <cfRule type="expression" dxfId="9" priority="8" stopIfTrue="1">
      <formula>AND($L19="GR1",$F19&lt;&gt;"G1")</formula>
    </cfRule>
    <cfRule type="expression" dxfId="8" priority="9" stopIfTrue="1">
      <formula>AND($F19="G4",$L19&lt;&gt;"GR4")</formula>
    </cfRule>
    <cfRule type="expression" dxfId="7" priority="10" stopIfTrue="1">
      <formula>AND($F19="G3",$L19&lt;&gt;"GR3")</formula>
    </cfRule>
    <cfRule type="expression" dxfId="6" priority="11" stopIfTrue="1">
      <formula>AND($F19="G2",$L19&lt;&gt;"GR2")</formula>
    </cfRule>
    <cfRule type="expression" dxfId="5" priority="12" stopIfTrue="1">
      <formula>AND($F19="G1",$L19&lt;&gt;"GR1")</formula>
    </cfRule>
    <cfRule type="expression" dxfId="4" priority="158" stopIfTrue="1">
      <formula>AND($F19="P1",$L19&lt;&gt;"PP1")</formula>
    </cfRule>
    <cfRule type="expression" dxfId="3" priority="159" stopIfTrue="1">
      <formula>AND($F19="P2",$L19&lt;&gt;"PP2")</formula>
    </cfRule>
    <cfRule type="expression" dxfId="2" priority="160" stopIfTrue="1">
      <formula>AND($L19="PP1",$F19&lt;&gt;"P1")</formula>
    </cfRule>
  </conditionalFormatting>
  <conditionalFormatting sqref="R19:R218">
    <cfRule type="expression" dxfId="1" priority="1" stopIfTrue="1">
      <formula>OR($R19="PP1",$R19="PP2",$R19="GR1",$R19="GR2",$R19="GR3",$R19="GR4")</formula>
    </cfRule>
    <cfRule type="cellIs" dxfId="0" priority="2" stopIfTrue="1" operator="equal">
      <formula>"P2"</formula>
    </cfRule>
  </conditionalFormatting>
  <dataValidations count="7">
    <dataValidation type="list" allowBlank="1" showInputMessage="1" showErrorMessage="1" sqref="E5" xr:uid="{00000000-0002-0000-0100-000002000000}">
      <formula1>"YES, NO"</formula1>
    </dataValidation>
    <dataValidation type="list" allowBlank="1" showInputMessage="1" showErrorMessage="1" sqref="E7" xr:uid="{00000000-0002-0000-0100-000003000000}">
      <formula1>"80%,60%"</formula1>
    </dataValidation>
    <dataValidation type="decimal" operator="greaterThanOrEqual" allowBlank="1" showInputMessage="1" showErrorMessage="1" sqref="AG19:AG218" xr:uid="{00000000-0002-0000-0100-000004000000}">
      <formula1>1</formula1>
    </dataValidation>
    <dataValidation type="decimal" operator="greaterThanOrEqual" allowBlank="1" showInputMessage="1" showErrorMessage="1" sqref="D19:D218" xr:uid="{00000000-0002-0000-0100-000005000000}">
      <formula1>0</formula1>
    </dataValidation>
    <dataValidation type="list" allowBlank="1" showInputMessage="1" showErrorMessage="1" sqref="AC19 AO19 AC118 AO118" xr:uid="{00000000-0002-0000-0100-000006000000}">
      <formula1>$AB$9:$AB$14</formula1>
    </dataValidation>
    <dataValidation type="decimal" allowBlank="1" showInputMessage="1" showErrorMessage="1" sqref="AB5" xr:uid="{00000000-0002-0000-0100-000007000000}">
      <formula1>30</formula1>
      <formula2>100</formula2>
    </dataValidation>
    <dataValidation type="list" operator="greaterThanOrEqual" showInputMessage="1" showErrorMessage="1" sqref="E6" xr:uid="{FC92F223-4860-4767-96D9-D67212FEF912}">
      <formula1>"Pre, Post"</formula1>
    </dataValidation>
  </dataValidations>
  <pageMargins left="0.25" right="0.25" top="0.75" bottom="0.75" header="0.3" footer="0.3"/>
  <pageSetup paperSize="17" scale="77" fitToWidth="3" pageOrder="overThenDown" orientation="landscape" r:id="rId1"/>
  <headerFooter>
    <oddHeader>&amp;L&amp;"Arial,Bold"&amp;24MWS LID Site Design Tool&amp;R&amp;"Arial,Bold"&amp;14&amp;P of &amp;N</oddHeader>
    <oddFooter>&amp;L&amp;F&amp;R&amp;"Arial,Bold"&amp;14&amp;D</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8000000}">
          <x14:formula1>
            <xm:f>'Cover Sheet'!$D$10:$D$22</xm:f>
          </x14:formula1>
          <xm:sqref>C19:C218</xm:sqref>
        </x14:dataValidation>
        <x14:dataValidation type="list" allowBlank="1" showInputMessage="1" showErrorMessage="1" xr:uid="{00000000-0002-0000-0100-00000B000000}">
          <x14:formula1>
            <xm:f>'Cover Sheet'!$D$10:$D$34</xm:f>
          </x14:formula1>
          <xm:sqref>F144:F218</xm:sqref>
        </x14:dataValidation>
        <x14:dataValidation type="list" allowBlank="1" showInputMessage="1" showErrorMessage="1" xr:uid="{00000000-0002-0000-0100-000009000000}">
          <x14:formula1>
            <xm:f>'Cover Sheet'!$L$10:$L$13</xm:f>
          </x14:formula1>
          <xm:sqref>I19:I218</xm:sqref>
        </x14:dataValidation>
        <x14:dataValidation type="list" allowBlank="1" showInputMessage="1" showErrorMessage="1" xr:uid="{00000000-0002-0000-0100-00000A000000}">
          <x14:formula1>
            <xm:f>'Cover Sheet'!$L$14:$L$34</xm:f>
          </x14:formula1>
          <xm:sqref>L19:L218 R19:R218</xm:sqref>
        </x14:dataValidation>
        <x14:dataValidation type="list" allowBlank="1" showInputMessage="1" showErrorMessage="1" xr:uid="{AD1BECBE-97AF-4976-88F1-A76624D28406}">
          <x14:formula1>
            <xm:f>'Cover Sheet'!$D$10:$D$36</xm:f>
          </x14:formula1>
          <xm:sqref>F19:F143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Rv and Adjusted CN</vt:lpstr>
      <vt:lpstr>Sheet1</vt:lpstr>
      <vt:lpstr>'Cover Sheet'!Print_Area</vt:lpstr>
      <vt:lpstr>'Rv and Adjusted CN'!Print_Area</vt:lpstr>
      <vt:lpstr>'Rv and Adjusted CN'!Print_Titles</vt:lpstr>
    </vt:vector>
  </TitlesOfParts>
  <Company>Amec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sara.johnson</dc:creator>
  <cp:lastModifiedBy>Anderson, Eli (WS)</cp:lastModifiedBy>
  <cp:lastPrinted>2021-07-09T14:49:34Z</cp:lastPrinted>
  <dcterms:created xsi:type="dcterms:W3CDTF">2012-07-17T16:19:44Z</dcterms:created>
  <dcterms:modified xsi:type="dcterms:W3CDTF">2021-07-09T14:53:19Z</dcterms:modified>
</cp:coreProperties>
</file>